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 Township Files\RT 2018 Information\Annual Meeting and Election\"/>
    </mc:Choice>
  </mc:AlternateContent>
  <bookViews>
    <workbookView xWindow="0" yWindow="0" windowWidth="25200" windowHeight="10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G83" i="1" s="1"/>
  <c r="E81" i="1"/>
  <c r="G77" i="1"/>
  <c r="F65" i="1"/>
  <c r="F81" i="1" s="1"/>
  <c r="H57" i="1"/>
  <c r="F57" i="1"/>
  <c r="E57" i="1"/>
  <c r="H56" i="1"/>
  <c r="F56" i="1"/>
  <c r="E56" i="1"/>
  <c r="F55" i="1"/>
  <c r="E55" i="1"/>
  <c r="F54" i="1"/>
  <c r="F60" i="1" s="1"/>
  <c r="F82" i="1" s="1"/>
  <c r="G50" i="1"/>
  <c r="G57" i="1" s="1"/>
  <c r="G48" i="1"/>
  <c r="G56" i="1" s="1"/>
  <c r="H46" i="1"/>
  <c r="H55" i="1" s="1"/>
  <c r="F46" i="1"/>
  <c r="E46" i="1"/>
  <c r="G43" i="1"/>
  <c r="G39" i="1"/>
  <c r="G46" i="1" s="1"/>
  <c r="G55" i="1" s="1"/>
  <c r="G38" i="1"/>
  <c r="G37" i="1"/>
  <c r="G35" i="1"/>
  <c r="H32" i="1"/>
  <c r="H54" i="1" s="1"/>
  <c r="H60" i="1" s="1"/>
  <c r="F32" i="1"/>
  <c r="E32" i="1"/>
  <c r="E54" i="1" s="1"/>
  <c r="E60" i="1" s="1"/>
  <c r="E83" i="1" s="1"/>
  <c r="G29" i="1"/>
  <c r="G26" i="1"/>
  <c r="G15" i="1"/>
  <c r="G14" i="1"/>
  <c r="G13" i="1"/>
  <c r="G10" i="1"/>
  <c r="G7" i="1"/>
  <c r="G32" i="1" s="1"/>
  <c r="G54" i="1" s="1"/>
  <c r="G60" i="1" l="1"/>
  <c r="H82" i="1"/>
</calcChain>
</file>

<file path=xl/sharedStrings.xml><?xml version="1.0" encoding="utf-8"?>
<sst xmlns="http://schemas.openxmlformats.org/spreadsheetml/2006/main" count="94" uniqueCount="78">
  <si>
    <t>Rochester Township Budget Information</t>
  </si>
  <si>
    <t>Budget</t>
  </si>
  <si>
    <t>Actual Amt</t>
  </si>
  <si>
    <t>General Fund</t>
  </si>
  <si>
    <t>Spent</t>
  </si>
  <si>
    <t>Proposed</t>
  </si>
  <si>
    <t>Disbursements:</t>
  </si>
  <si>
    <t>Supervisors  - Wages</t>
  </si>
  <si>
    <t>Clerk/Treasurer - Wages</t>
  </si>
  <si>
    <t>Employer Paid Insurance</t>
  </si>
  <si>
    <t>Assist Clerk</t>
  </si>
  <si>
    <t>Staff Development Training</t>
  </si>
  <si>
    <t>Custodian - Wages</t>
  </si>
  <si>
    <t>Utilities  -security monitoring</t>
  </si>
  <si>
    <t>8th Street Lights</t>
  </si>
  <si>
    <t>Election Expense</t>
  </si>
  <si>
    <t>Administration</t>
  </si>
  <si>
    <t>Audit</t>
  </si>
  <si>
    <t>Meeting Expense</t>
  </si>
  <si>
    <t>Office Expenses</t>
  </si>
  <si>
    <t>Operation Supplies</t>
  </si>
  <si>
    <t>Professional Services</t>
  </si>
  <si>
    <t>Associatio Dues</t>
  </si>
  <si>
    <t xml:space="preserve">Adm. Misc. - Flowers </t>
  </si>
  <si>
    <t>LGA  / Audit</t>
  </si>
  <si>
    <t>Planning &amp; Zonning</t>
  </si>
  <si>
    <t>Board of Adjustment (Variance)</t>
  </si>
  <si>
    <t>Insurance</t>
  </si>
  <si>
    <t>Animal Control</t>
  </si>
  <si>
    <t>New Equipment</t>
  </si>
  <si>
    <t>Building Repairs &amp; Maint.</t>
  </si>
  <si>
    <t xml:space="preserve">Contract Services </t>
  </si>
  <si>
    <t>Unallocated Expenses -Bld Permit</t>
  </si>
  <si>
    <t>Total Disbursements</t>
  </si>
  <si>
    <t>Road and Bridge</t>
  </si>
  <si>
    <t xml:space="preserve">Road Rock </t>
  </si>
  <si>
    <t>Heavy Equipment Repairs</t>
  </si>
  <si>
    <t>Culverts, Calcium,&amp; Signs</t>
  </si>
  <si>
    <t>Black Top, Overlays, Seal Coat</t>
  </si>
  <si>
    <t>Contract Services</t>
  </si>
  <si>
    <t>Tree Trimming</t>
  </si>
  <si>
    <t>Consulting Engineers</t>
  </si>
  <si>
    <t>JPB Road Service</t>
  </si>
  <si>
    <t>Storm Water Mngt</t>
  </si>
  <si>
    <t>Miscellaneous - Bldg Security</t>
  </si>
  <si>
    <t>Fire Protection</t>
  </si>
  <si>
    <t>Sheriff Protection</t>
  </si>
  <si>
    <t>Summary of Expenses</t>
  </si>
  <si>
    <t>Fund 100</t>
  </si>
  <si>
    <t>Fund 200</t>
  </si>
  <si>
    <t>Fund 300</t>
  </si>
  <si>
    <t>Fund 320</t>
  </si>
  <si>
    <t>Meadow Crossing Rd</t>
  </si>
  <si>
    <t>Fund 700</t>
  </si>
  <si>
    <t xml:space="preserve">Reserve </t>
  </si>
  <si>
    <t>Total</t>
  </si>
  <si>
    <t>Summary of Income</t>
  </si>
  <si>
    <t>Actual</t>
  </si>
  <si>
    <t>Property Taxes</t>
  </si>
  <si>
    <t>Market Value Credit</t>
  </si>
  <si>
    <t>ACH Payment</t>
  </si>
  <si>
    <t>City Annexation Payments</t>
  </si>
  <si>
    <t>Interest Income</t>
  </si>
  <si>
    <t>Town Hall Rental</t>
  </si>
  <si>
    <t>Town Road Allotment</t>
  </si>
  <si>
    <t>Sale Of Culverts</t>
  </si>
  <si>
    <t>Filing Fee</t>
  </si>
  <si>
    <t>Refund from TCPA</t>
  </si>
  <si>
    <t>TCPA Town Hall Rental</t>
  </si>
  <si>
    <t>Lilly Farm - Reimb Engineer</t>
  </si>
  <si>
    <t>West Hill Drive</t>
  </si>
  <si>
    <t>Refund from MATIT's - Workers Comp</t>
  </si>
  <si>
    <t>Refunds / Deposit Corrections</t>
  </si>
  <si>
    <t>Miscellaneous</t>
  </si>
  <si>
    <t>Total Income</t>
  </si>
  <si>
    <t xml:space="preserve">Totals  </t>
  </si>
  <si>
    <t>Deposits returned (Developers)</t>
  </si>
  <si>
    <t>Income vs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</si>
</sst>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3" fillId="2" borderId="1" xfId="0" applyFont="1" applyFill="1" applyBorder="1"/>
    <xf numFmtId="0" fontId="4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3" fillId="0" borderId="1" xfId="1" applyNumberFormat="1" applyFont="1" applyBorder="1"/>
    <xf numFmtId="0" fontId="5" fillId="4" borderId="1" xfId="0" applyFont="1" applyFill="1" applyBorder="1"/>
    <xf numFmtId="0" fontId="6" fillId="4" borderId="1" xfId="0" applyFont="1" applyFill="1" applyBorder="1"/>
    <xf numFmtId="164" fontId="2" fillId="0" borderId="1" xfId="1" applyNumberFormat="1" applyFont="1" applyFill="1" applyBorder="1"/>
    <xf numFmtId="165" fontId="2" fillId="0" borderId="1" xfId="1" applyNumberFormat="1" applyFont="1" applyFill="1" applyBorder="1"/>
    <xf numFmtId="0" fontId="3" fillId="0" borderId="2" xfId="0" applyFont="1" applyBorder="1"/>
    <xf numFmtId="164" fontId="3" fillId="0" borderId="2" xfId="1" applyNumberFormat="1" applyFont="1" applyBorder="1"/>
    <xf numFmtId="164" fontId="3" fillId="0" borderId="2" xfId="0" applyNumberFormat="1" applyFont="1" applyBorder="1"/>
    <xf numFmtId="165" fontId="3" fillId="0" borderId="2" xfId="1" applyNumberFormat="1" applyFont="1" applyBorder="1"/>
    <xf numFmtId="0" fontId="3" fillId="0" borderId="3" xfId="0" applyFont="1" applyBorder="1"/>
    <xf numFmtId="0" fontId="2" fillId="0" borderId="3" xfId="0" applyFont="1" applyBorder="1"/>
    <xf numFmtId="164" fontId="2" fillId="0" borderId="3" xfId="1" applyNumberFormat="1" applyFont="1" applyFill="1" applyBorder="1"/>
    <xf numFmtId="165" fontId="2" fillId="0" borderId="3" xfId="1" applyNumberFormat="1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0" fontId="2" fillId="2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3" borderId="1" xfId="1" applyNumberFormat="1" applyFont="1" applyFill="1" applyBorder="1"/>
    <xf numFmtId="165" fontId="3" fillId="3" borderId="1" xfId="1" applyNumberFormat="1" applyFont="1" applyFill="1" applyBorder="1"/>
    <xf numFmtId="44" fontId="3" fillId="0" borderId="1" xfId="1" applyFont="1" applyFill="1" applyBorder="1"/>
    <xf numFmtId="164" fontId="3" fillId="3" borderId="2" xfId="1" applyNumberFormat="1" applyFont="1" applyFill="1" applyBorder="1"/>
    <xf numFmtId="164" fontId="3" fillId="0" borderId="2" xfId="0" applyNumberFormat="1" applyFont="1" applyFill="1" applyBorder="1"/>
    <xf numFmtId="165" fontId="3" fillId="3" borderId="2" xfId="1" applyNumberFormat="1" applyFont="1" applyFill="1" applyBorder="1"/>
    <xf numFmtId="164" fontId="3" fillId="3" borderId="3" xfId="1" applyNumberFormat="1" applyFont="1" applyFill="1" applyBorder="1"/>
    <xf numFmtId="164" fontId="3" fillId="0" borderId="3" xfId="0" applyNumberFormat="1" applyFont="1" applyFill="1" applyBorder="1"/>
    <xf numFmtId="165" fontId="3" fillId="3" borderId="3" xfId="1" applyNumberFormat="1" applyFont="1" applyFill="1" applyBorder="1"/>
    <xf numFmtId="165" fontId="3" fillId="0" borderId="1" xfId="2" applyNumberFormat="1" applyFont="1" applyFill="1" applyBorder="1"/>
    <xf numFmtId="10" fontId="3" fillId="0" borderId="1" xfId="2" applyNumberFormat="1" applyFont="1" applyBorder="1"/>
    <xf numFmtId="44" fontId="3" fillId="0" borderId="1" xfId="0" applyNumberFormat="1" applyFont="1" applyBorder="1"/>
    <xf numFmtId="0" fontId="3" fillId="0" borderId="2" xfId="0" applyFont="1" applyFill="1" applyBorder="1"/>
    <xf numFmtId="165" fontId="3" fillId="0" borderId="2" xfId="0" applyNumberFormat="1" applyFont="1" applyBorder="1"/>
    <xf numFmtId="0" fontId="3" fillId="0" borderId="3" xfId="0" applyFont="1" applyFill="1" applyBorder="1"/>
    <xf numFmtId="164" fontId="3" fillId="0" borderId="3" xfId="1" applyNumberFormat="1" applyFont="1" applyBorder="1"/>
    <xf numFmtId="165" fontId="3" fillId="0" borderId="3" xfId="0" applyNumberFormat="1" applyFont="1" applyBorder="1"/>
    <xf numFmtId="9" fontId="3" fillId="0" borderId="1" xfId="2" applyFont="1" applyBorder="1"/>
    <xf numFmtId="164" fontId="3" fillId="3" borderId="1" xfId="0" applyNumberFormat="1" applyFont="1" applyFill="1" applyBorder="1"/>
    <xf numFmtId="0" fontId="3" fillId="3" borderId="1" xfId="0" applyFont="1" applyFill="1" applyBorder="1"/>
    <xf numFmtId="165" fontId="3" fillId="0" borderId="1" xfId="2" applyNumberFormat="1" applyFont="1" applyBorder="1"/>
    <xf numFmtId="0" fontId="3" fillId="5" borderId="1" xfId="0" applyFont="1" applyFill="1" applyBorder="1"/>
    <xf numFmtId="44" fontId="3" fillId="0" borderId="1" xfId="1" applyFont="1" applyBorder="1"/>
    <xf numFmtId="166" fontId="3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47" workbookViewId="0">
      <selection activeCell="D13" sqref="D13"/>
    </sheetView>
  </sheetViews>
  <sheetFormatPr defaultRowHeight="15" x14ac:dyDescent="0.2"/>
  <cols>
    <col min="1" max="1" width="5" style="2" customWidth="1"/>
    <col min="2" max="2" width="8" style="2" customWidth="1"/>
    <col min="3" max="3" width="0.42578125" style="2" customWidth="1"/>
    <col min="4" max="4" width="28.85546875" style="3" customWidth="1"/>
    <col min="5" max="5" width="12.140625" style="4" customWidth="1"/>
    <col min="6" max="6" width="12.140625" style="2" customWidth="1"/>
    <col min="7" max="7" width="14.28515625" style="5" customWidth="1"/>
    <col min="8" max="8" width="11.140625" style="6" customWidth="1"/>
    <col min="9" max="9" width="15.140625" style="2" customWidth="1"/>
    <col min="10" max="10" width="9.140625" style="2"/>
    <col min="11" max="11" width="15.5703125" style="2" bestFit="1" customWidth="1"/>
    <col min="12" max="256" width="9.140625" style="2"/>
    <col min="257" max="257" width="5" style="2" customWidth="1"/>
    <col min="258" max="258" width="8" style="2" customWidth="1"/>
    <col min="259" max="259" width="0.42578125" style="2" customWidth="1"/>
    <col min="260" max="260" width="28.85546875" style="2" customWidth="1"/>
    <col min="261" max="262" width="12.140625" style="2" customWidth="1"/>
    <col min="263" max="263" width="14.28515625" style="2" customWidth="1"/>
    <col min="264" max="264" width="11.140625" style="2" customWidth="1"/>
    <col min="265" max="265" width="15.140625" style="2" customWidth="1"/>
    <col min="266" max="266" width="9.140625" style="2"/>
    <col min="267" max="267" width="15.5703125" style="2" bestFit="1" customWidth="1"/>
    <col min="268" max="512" width="9.140625" style="2"/>
    <col min="513" max="513" width="5" style="2" customWidth="1"/>
    <col min="514" max="514" width="8" style="2" customWidth="1"/>
    <col min="515" max="515" width="0.42578125" style="2" customWidth="1"/>
    <col min="516" max="516" width="28.85546875" style="2" customWidth="1"/>
    <col min="517" max="518" width="12.140625" style="2" customWidth="1"/>
    <col min="519" max="519" width="14.28515625" style="2" customWidth="1"/>
    <col min="520" max="520" width="11.140625" style="2" customWidth="1"/>
    <col min="521" max="521" width="15.140625" style="2" customWidth="1"/>
    <col min="522" max="522" width="9.140625" style="2"/>
    <col min="523" max="523" width="15.5703125" style="2" bestFit="1" customWidth="1"/>
    <col min="524" max="768" width="9.140625" style="2"/>
    <col min="769" max="769" width="5" style="2" customWidth="1"/>
    <col min="770" max="770" width="8" style="2" customWidth="1"/>
    <col min="771" max="771" width="0.42578125" style="2" customWidth="1"/>
    <col min="772" max="772" width="28.85546875" style="2" customWidth="1"/>
    <col min="773" max="774" width="12.140625" style="2" customWidth="1"/>
    <col min="775" max="775" width="14.28515625" style="2" customWidth="1"/>
    <col min="776" max="776" width="11.140625" style="2" customWidth="1"/>
    <col min="777" max="777" width="15.140625" style="2" customWidth="1"/>
    <col min="778" max="778" width="9.140625" style="2"/>
    <col min="779" max="779" width="15.5703125" style="2" bestFit="1" customWidth="1"/>
    <col min="780" max="1024" width="9.140625" style="2"/>
    <col min="1025" max="1025" width="5" style="2" customWidth="1"/>
    <col min="1026" max="1026" width="8" style="2" customWidth="1"/>
    <col min="1027" max="1027" width="0.42578125" style="2" customWidth="1"/>
    <col min="1028" max="1028" width="28.85546875" style="2" customWidth="1"/>
    <col min="1029" max="1030" width="12.140625" style="2" customWidth="1"/>
    <col min="1031" max="1031" width="14.28515625" style="2" customWidth="1"/>
    <col min="1032" max="1032" width="11.140625" style="2" customWidth="1"/>
    <col min="1033" max="1033" width="15.140625" style="2" customWidth="1"/>
    <col min="1034" max="1034" width="9.140625" style="2"/>
    <col min="1035" max="1035" width="15.5703125" style="2" bestFit="1" customWidth="1"/>
    <col min="1036" max="1280" width="9.140625" style="2"/>
    <col min="1281" max="1281" width="5" style="2" customWidth="1"/>
    <col min="1282" max="1282" width="8" style="2" customWidth="1"/>
    <col min="1283" max="1283" width="0.42578125" style="2" customWidth="1"/>
    <col min="1284" max="1284" width="28.85546875" style="2" customWidth="1"/>
    <col min="1285" max="1286" width="12.140625" style="2" customWidth="1"/>
    <col min="1287" max="1287" width="14.28515625" style="2" customWidth="1"/>
    <col min="1288" max="1288" width="11.140625" style="2" customWidth="1"/>
    <col min="1289" max="1289" width="15.140625" style="2" customWidth="1"/>
    <col min="1290" max="1290" width="9.140625" style="2"/>
    <col min="1291" max="1291" width="15.5703125" style="2" bestFit="1" customWidth="1"/>
    <col min="1292" max="1536" width="9.140625" style="2"/>
    <col min="1537" max="1537" width="5" style="2" customWidth="1"/>
    <col min="1538" max="1538" width="8" style="2" customWidth="1"/>
    <col min="1539" max="1539" width="0.42578125" style="2" customWidth="1"/>
    <col min="1540" max="1540" width="28.85546875" style="2" customWidth="1"/>
    <col min="1541" max="1542" width="12.140625" style="2" customWidth="1"/>
    <col min="1543" max="1543" width="14.28515625" style="2" customWidth="1"/>
    <col min="1544" max="1544" width="11.140625" style="2" customWidth="1"/>
    <col min="1545" max="1545" width="15.140625" style="2" customWidth="1"/>
    <col min="1546" max="1546" width="9.140625" style="2"/>
    <col min="1547" max="1547" width="15.5703125" style="2" bestFit="1" customWidth="1"/>
    <col min="1548" max="1792" width="9.140625" style="2"/>
    <col min="1793" max="1793" width="5" style="2" customWidth="1"/>
    <col min="1794" max="1794" width="8" style="2" customWidth="1"/>
    <col min="1795" max="1795" width="0.42578125" style="2" customWidth="1"/>
    <col min="1796" max="1796" width="28.85546875" style="2" customWidth="1"/>
    <col min="1797" max="1798" width="12.140625" style="2" customWidth="1"/>
    <col min="1799" max="1799" width="14.28515625" style="2" customWidth="1"/>
    <col min="1800" max="1800" width="11.140625" style="2" customWidth="1"/>
    <col min="1801" max="1801" width="15.140625" style="2" customWidth="1"/>
    <col min="1802" max="1802" width="9.140625" style="2"/>
    <col min="1803" max="1803" width="15.5703125" style="2" bestFit="1" customWidth="1"/>
    <col min="1804" max="2048" width="9.140625" style="2"/>
    <col min="2049" max="2049" width="5" style="2" customWidth="1"/>
    <col min="2050" max="2050" width="8" style="2" customWidth="1"/>
    <col min="2051" max="2051" width="0.42578125" style="2" customWidth="1"/>
    <col min="2052" max="2052" width="28.85546875" style="2" customWidth="1"/>
    <col min="2053" max="2054" width="12.140625" style="2" customWidth="1"/>
    <col min="2055" max="2055" width="14.28515625" style="2" customWidth="1"/>
    <col min="2056" max="2056" width="11.140625" style="2" customWidth="1"/>
    <col min="2057" max="2057" width="15.140625" style="2" customWidth="1"/>
    <col min="2058" max="2058" width="9.140625" style="2"/>
    <col min="2059" max="2059" width="15.5703125" style="2" bestFit="1" customWidth="1"/>
    <col min="2060" max="2304" width="9.140625" style="2"/>
    <col min="2305" max="2305" width="5" style="2" customWidth="1"/>
    <col min="2306" max="2306" width="8" style="2" customWidth="1"/>
    <col min="2307" max="2307" width="0.42578125" style="2" customWidth="1"/>
    <col min="2308" max="2308" width="28.85546875" style="2" customWidth="1"/>
    <col min="2309" max="2310" width="12.140625" style="2" customWidth="1"/>
    <col min="2311" max="2311" width="14.28515625" style="2" customWidth="1"/>
    <col min="2312" max="2312" width="11.140625" style="2" customWidth="1"/>
    <col min="2313" max="2313" width="15.140625" style="2" customWidth="1"/>
    <col min="2314" max="2314" width="9.140625" style="2"/>
    <col min="2315" max="2315" width="15.5703125" style="2" bestFit="1" customWidth="1"/>
    <col min="2316" max="2560" width="9.140625" style="2"/>
    <col min="2561" max="2561" width="5" style="2" customWidth="1"/>
    <col min="2562" max="2562" width="8" style="2" customWidth="1"/>
    <col min="2563" max="2563" width="0.42578125" style="2" customWidth="1"/>
    <col min="2564" max="2564" width="28.85546875" style="2" customWidth="1"/>
    <col min="2565" max="2566" width="12.140625" style="2" customWidth="1"/>
    <col min="2567" max="2567" width="14.28515625" style="2" customWidth="1"/>
    <col min="2568" max="2568" width="11.140625" style="2" customWidth="1"/>
    <col min="2569" max="2569" width="15.140625" style="2" customWidth="1"/>
    <col min="2570" max="2570" width="9.140625" style="2"/>
    <col min="2571" max="2571" width="15.5703125" style="2" bestFit="1" customWidth="1"/>
    <col min="2572" max="2816" width="9.140625" style="2"/>
    <col min="2817" max="2817" width="5" style="2" customWidth="1"/>
    <col min="2818" max="2818" width="8" style="2" customWidth="1"/>
    <col min="2819" max="2819" width="0.42578125" style="2" customWidth="1"/>
    <col min="2820" max="2820" width="28.85546875" style="2" customWidth="1"/>
    <col min="2821" max="2822" width="12.140625" style="2" customWidth="1"/>
    <col min="2823" max="2823" width="14.28515625" style="2" customWidth="1"/>
    <col min="2824" max="2824" width="11.140625" style="2" customWidth="1"/>
    <col min="2825" max="2825" width="15.140625" style="2" customWidth="1"/>
    <col min="2826" max="2826" width="9.140625" style="2"/>
    <col min="2827" max="2827" width="15.5703125" style="2" bestFit="1" customWidth="1"/>
    <col min="2828" max="3072" width="9.140625" style="2"/>
    <col min="3073" max="3073" width="5" style="2" customWidth="1"/>
    <col min="3074" max="3074" width="8" style="2" customWidth="1"/>
    <col min="3075" max="3075" width="0.42578125" style="2" customWidth="1"/>
    <col min="3076" max="3076" width="28.85546875" style="2" customWidth="1"/>
    <col min="3077" max="3078" width="12.140625" style="2" customWidth="1"/>
    <col min="3079" max="3079" width="14.28515625" style="2" customWidth="1"/>
    <col min="3080" max="3080" width="11.140625" style="2" customWidth="1"/>
    <col min="3081" max="3081" width="15.140625" style="2" customWidth="1"/>
    <col min="3082" max="3082" width="9.140625" style="2"/>
    <col min="3083" max="3083" width="15.5703125" style="2" bestFit="1" customWidth="1"/>
    <col min="3084" max="3328" width="9.140625" style="2"/>
    <col min="3329" max="3329" width="5" style="2" customWidth="1"/>
    <col min="3330" max="3330" width="8" style="2" customWidth="1"/>
    <col min="3331" max="3331" width="0.42578125" style="2" customWidth="1"/>
    <col min="3332" max="3332" width="28.85546875" style="2" customWidth="1"/>
    <col min="3333" max="3334" width="12.140625" style="2" customWidth="1"/>
    <col min="3335" max="3335" width="14.28515625" style="2" customWidth="1"/>
    <col min="3336" max="3336" width="11.140625" style="2" customWidth="1"/>
    <col min="3337" max="3337" width="15.140625" style="2" customWidth="1"/>
    <col min="3338" max="3338" width="9.140625" style="2"/>
    <col min="3339" max="3339" width="15.5703125" style="2" bestFit="1" customWidth="1"/>
    <col min="3340" max="3584" width="9.140625" style="2"/>
    <col min="3585" max="3585" width="5" style="2" customWidth="1"/>
    <col min="3586" max="3586" width="8" style="2" customWidth="1"/>
    <col min="3587" max="3587" width="0.42578125" style="2" customWidth="1"/>
    <col min="3588" max="3588" width="28.85546875" style="2" customWidth="1"/>
    <col min="3589" max="3590" width="12.140625" style="2" customWidth="1"/>
    <col min="3591" max="3591" width="14.28515625" style="2" customWidth="1"/>
    <col min="3592" max="3592" width="11.140625" style="2" customWidth="1"/>
    <col min="3593" max="3593" width="15.140625" style="2" customWidth="1"/>
    <col min="3594" max="3594" width="9.140625" style="2"/>
    <col min="3595" max="3595" width="15.5703125" style="2" bestFit="1" customWidth="1"/>
    <col min="3596" max="3840" width="9.140625" style="2"/>
    <col min="3841" max="3841" width="5" style="2" customWidth="1"/>
    <col min="3842" max="3842" width="8" style="2" customWidth="1"/>
    <col min="3843" max="3843" width="0.42578125" style="2" customWidth="1"/>
    <col min="3844" max="3844" width="28.85546875" style="2" customWidth="1"/>
    <col min="3845" max="3846" width="12.140625" style="2" customWidth="1"/>
    <col min="3847" max="3847" width="14.28515625" style="2" customWidth="1"/>
    <col min="3848" max="3848" width="11.140625" style="2" customWidth="1"/>
    <col min="3849" max="3849" width="15.140625" style="2" customWidth="1"/>
    <col min="3850" max="3850" width="9.140625" style="2"/>
    <col min="3851" max="3851" width="15.5703125" style="2" bestFit="1" customWidth="1"/>
    <col min="3852" max="4096" width="9.140625" style="2"/>
    <col min="4097" max="4097" width="5" style="2" customWidth="1"/>
    <col min="4098" max="4098" width="8" style="2" customWidth="1"/>
    <col min="4099" max="4099" width="0.42578125" style="2" customWidth="1"/>
    <col min="4100" max="4100" width="28.85546875" style="2" customWidth="1"/>
    <col min="4101" max="4102" width="12.140625" style="2" customWidth="1"/>
    <col min="4103" max="4103" width="14.28515625" style="2" customWidth="1"/>
    <col min="4104" max="4104" width="11.140625" style="2" customWidth="1"/>
    <col min="4105" max="4105" width="15.140625" style="2" customWidth="1"/>
    <col min="4106" max="4106" width="9.140625" style="2"/>
    <col min="4107" max="4107" width="15.5703125" style="2" bestFit="1" customWidth="1"/>
    <col min="4108" max="4352" width="9.140625" style="2"/>
    <col min="4353" max="4353" width="5" style="2" customWidth="1"/>
    <col min="4354" max="4354" width="8" style="2" customWidth="1"/>
    <col min="4355" max="4355" width="0.42578125" style="2" customWidth="1"/>
    <col min="4356" max="4356" width="28.85546875" style="2" customWidth="1"/>
    <col min="4357" max="4358" width="12.140625" style="2" customWidth="1"/>
    <col min="4359" max="4359" width="14.28515625" style="2" customWidth="1"/>
    <col min="4360" max="4360" width="11.140625" style="2" customWidth="1"/>
    <col min="4361" max="4361" width="15.140625" style="2" customWidth="1"/>
    <col min="4362" max="4362" width="9.140625" style="2"/>
    <col min="4363" max="4363" width="15.5703125" style="2" bestFit="1" customWidth="1"/>
    <col min="4364" max="4608" width="9.140625" style="2"/>
    <col min="4609" max="4609" width="5" style="2" customWidth="1"/>
    <col min="4610" max="4610" width="8" style="2" customWidth="1"/>
    <col min="4611" max="4611" width="0.42578125" style="2" customWidth="1"/>
    <col min="4612" max="4612" width="28.85546875" style="2" customWidth="1"/>
    <col min="4613" max="4614" width="12.140625" style="2" customWidth="1"/>
    <col min="4615" max="4615" width="14.28515625" style="2" customWidth="1"/>
    <col min="4616" max="4616" width="11.140625" style="2" customWidth="1"/>
    <col min="4617" max="4617" width="15.140625" style="2" customWidth="1"/>
    <col min="4618" max="4618" width="9.140625" style="2"/>
    <col min="4619" max="4619" width="15.5703125" style="2" bestFit="1" customWidth="1"/>
    <col min="4620" max="4864" width="9.140625" style="2"/>
    <col min="4865" max="4865" width="5" style="2" customWidth="1"/>
    <col min="4866" max="4866" width="8" style="2" customWidth="1"/>
    <col min="4867" max="4867" width="0.42578125" style="2" customWidth="1"/>
    <col min="4868" max="4868" width="28.85546875" style="2" customWidth="1"/>
    <col min="4869" max="4870" width="12.140625" style="2" customWidth="1"/>
    <col min="4871" max="4871" width="14.28515625" style="2" customWidth="1"/>
    <col min="4872" max="4872" width="11.140625" style="2" customWidth="1"/>
    <col min="4873" max="4873" width="15.140625" style="2" customWidth="1"/>
    <col min="4874" max="4874" width="9.140625" style="2"/>
    <col min="4875" max="4875" width="15.5703125" style="2" bestFit="1" customWidth="1"/>
    <col min="4876" max="5120" width="9.140625" style="2"/>
    <col min="5121" max="5121" width="5" style="2" customWidth="1"/>
    <col min="5122" max="5122" width="8" style="2" customWidth="1"/>
    <col min="5123" max="5123" width="0.42578125" style="2" customWidth="1"/>
    <col min="5124" max="5124" width="28.85546875" style="2" customWidth="1"/>
    <col min="5125" max="5126" width="12.140625" style="2" customWidth="1"/>
    <col min="5127" max="5127" width="14.28515625" style="2" customWidth="1"/>
    <col min="5128" max="5128" width="11.140625" style="2" customWidth="1"/>
    <col min="5129" max="5129" width="15.140625" style="2" customWidth="1"/>
    <col min="5130" max="5130" width="9.140625" style="2"/>
    <col min="5131" max="5131" width="15.5703125" style="2" bestFit="1" customWidth="1"/>
    <col min="5132" max="5376" width="9.140625" style="2"/>
    <col min="5377" max="5377" width="5" style="2" customWidth="1"/>
    <col min="5378" max="5378" width="8" style="2" customWidth="1"/>
    <col min="5379" max="5379" width="0.42578125" style="2" customWidth="1"/>
    <col min="5380" max="5380" width="28.85546875" style="2" customWidth="1"/>
    <col min="5381" max="5382" width="12.140625" style="2" customWidth="1"/>
    <col min="5383" max="5383" width="14.28515625" style="2" customWidth="1"/>
    <col min="5384" max="5384" width="11.140625" style="2" customWidth="1"/>
    <col min="5385" max="5385" width="15.140625" style="2" customWidth="1"/>
    <col min="5386" max="5386" width="9.140625" style="2"/>
    <col min="5387" max="5387" width="15.5703125" style="2" bestFit="1" customWidth="1"/>
    <col min="5388" max="5632" width="9.140625" style="2"/>
    <col min="5633" max="5633" width="5" style="2" customWidth="1"/>
    <col min="5634" max="5634" width="8" style="2" customWidth="1"/>
    <col min="5635" max="5635" width="0.42578125" style="2" customWidth="1"/>
    <col min="5636" max="5636" width="28.85546875" style="2" customWidth="1"/>
    <col min="5637" max="5638" width="12.140625" style="2" customWidth="1"/>
    <col min="5639" max="5639" width="14.28515625" style="2" customWidth="1"/>
    <col min="5640" max="5640" width="11.140625" style="2" customWidth="1"/>
    <col min="5641" max="5641" width="15.140625" style="2" customWidth="1"/>
    <col min="5642" max="5642" width="9.140625" style="2"/>
    <col min="5643" max="5643" width="15.5703125" style="2" bestFit="1" customWidth="1"/>
    <col min="5644" max="5888" width="9.140625" style="2"/>
    <col min="5889" max="5889" width="5" style="2" customWidth="1"/>
    <col min="5890" max="5890" width="8" style="2" customWidth="1"/>
    <col min="5891" max="5891" width="0.42578125" style="2" customWidth="1"/>
    <col min="5892" max="5892" width="28.85546875" style="2" customWidth="1"/>
    <col min="5893" max="5894" width="12.140625" style="2" customWidth="1"/>
    <col min="5895" max="5895" width="14.28515625" style="2" customWidth="1"/>
    <col min="5896" max="5896" width="11.140625" style="2" customWidth="1"/>
    <col min="5897" max="5897" width="15.140625" style="2" customWidth="1"/>
    <col min="5898" max="5898" width="9.140625" style="2"/>
    <col min="5899" max="5899" width="15.5703125" style="2" bestFit="1" customWidth="1"/>
    <col min="5900" max="6144" width="9.140625" style="2"/>
    <col min="6145" max="6145" width="5" style="2" customWidth="1"/>
    <col min="6146" max="6146" width="8" style="2" customWidth="1"/>
    <col min="6147" max="6147" width="0.42578125" style="2" customWidth="1"/>
    <col min="6148" max="6148" width="28.85546875" style="2" customWidth="1"/>
    <col min="6149" max="6150" width="12.140625" style="2" customWidth="1"/>
    <col min="6151" max="6151" width="14.28515625" style="2" customWidth="1"/>
    <col min="6152" max="6152" width="11.140625" style="2" customWidth="1"/>
    <col min="6153" max="6153" width="15.140625" style="2" customWidth="1"/>
    <col min="6154" max="6154" width="9.140625" style="2"/>
    <col min="6155" max="6155" width="15.5703125" style="2" bestFit="1" customWidth="1"/>
    <col min="6156" max="6400" width="9.140625" style="2"/>
    <col min="6401" max="6401" width="5" style="2" customWidth="1"/>
    <col min="6402" max="6402" width="8" style="2" customWidth="1"/>
    <col min="6403" max="6403" width="0.42578125" style="2" customWidth="1"/>
    <col min="6404" max="6404" width="28.85546875" style="2" customWidth="1"/>
    <col min="6405" max="6406" width="12.140625" style="2" customWidth="1"/>
    <col min="6407" max="6407" width="14.28515625" style="2" customWidth="1"/>
    <col min="6408" max="6408" width="11.140625" style="2" customWidth="1"/>
    <col min="6409" max="6409" width="15.140625" style="2" customWidth="1"/>
    <col min="6410" max="6410" width="9.140625" style="2"/>
    <col min="6411" max="6411" width="15.5703125" style="2" bestFit="1" customWidth="1"/>
    <col min="6412" max="6656" width="9.140625" style="2"/>
    <col min="6657" max="6657" width="5" style="2" customWidth="1"/>
    <col min="6658" max="6658" width="8" style="2" customWidth="1"/>
    <col min="6659" max="6659" width="0.42578125" style="2" customWidth="1"/>
    <col min="6660" max="6660" width="28.85546875" style="2" customWidth="1"/>
    <col min="6661" max="6662" width="12.140625" style="2" customWidth="1"/>
    <col min="6663" max="6663" width="14.28515625" style="2" customWidth="1"/>
    <col min="6664" max="6664" width="11.140625" style="2" customWidth="1"/>
    <col min="6665" max="6665" width="15.140625" style="2" customWidth="1"/>
    <col min="6666" max="6666" width="9.140625" style="2"/>
    <col min="6667" max="6667" width="15.5703125" style="2" bestFit="1" customWidth="1"/>
    <col min="6668" max="6912" width="9.140625" style="2"/>
    <col min="6913" max="6913" width="5" style="2" customWidth="1"/>
    <col min="6914" max="6914" width="8" style="2" customWidth="1"/>
    <col min="6915" max="6915" width="0.42578125" style="2" customWidth="1"/>
    <col min="6916" max="6916" width="28.85546875" style="2" customWidth="1"/>
    <col min="6917" max="6918" width="12.140625" style="2" customWidth="1"/>
    <col min="6919" max="6919" width="14.28515625" style="2" customWidth="1"/>
    <col min="6920" max="6920" width="11.140625" style="2" customWidth="1"/>
    <col min="6921" max="6921" width="15.140625" style="2" customWidth="1"/>
    <col min="6922" max="6922" width="9.140625" style="2"/>
    <col min="6923" max="6923" width="15.5703125" style="2" bestFit="1" customWidth="1"/>
    <col min="6924" max="7168" width="9.140625" style="2"/>
    <col min="7169" max="7169" width="5" style="2" customWidth="1"/>
    <col min="7170" max="7170" width="8" style="2" customWidth="1"/>
    <col min="7171" max="7171" width="0.42578125" style="2" customWidth="1"/>
    <col min="7172" max="7172" width="28.85546875" style="2" customWidth="1"/>
    <col min="7173" max="7174" width="12.140625" style="2" customWidth="1"/>
    <col min="7175" max="7175" width="14.28515625" style="2" customWidth="1"/>
    <col min="7176" max="7176" width="11.140625" style="2" customWidth="1"/>
    <col min="7177" max="7177" width="15.140625" style="2" customWidth="1"/>
    <col min="7178" max="7178" width="9.140625" style="2"/>
    <col min="7179" max="7179" width="15.5703125" style="2" bestFit="1" customWidth="1"/>
    <col min="7180" max="7424" width="9.140625" style="2"/>
    <col min="7425" max="7425" width="5" style="2" customWidth="1"/>
    <col min="7426" max="7426" width="8" style="2" customWidth="1"/>
    <col min="7427" max="7427" width="0.42578125" style="2" customWidth="1"/>
    <col min="7428" max="7428" width="28.85546875" style="2" customWidth="1"/>
    <col min="7429" max="7430" width="12.140625" style="2" customWidth="1"/>
    <col min="7431" max="7431" width="14.28515625" style="2" customWidth="1"/>
    <col min="7432" max="7432" width="11.140625" style="2" customWidth="1"/>
    <col min="7433" max="7433" width="15.140625" style="2" customWidth="1"/>
    <col min="7434" max="7434" width="9.140625" style="2"/>
    <col min="7435" max="7435" width="15.5703125" style="2" bestFit="1" customWidth="1"/>
    <col min="7436" max="7680" width="9.140625" style="2"/>
    <col min="7681" max="7681" width="5" style="2" customWidth="1"/>
    <col min="7682" max="7682" width="8" style="2" customWidth="1"/>
    <col min="7683" max="7683" width="0.42578125" style="2" customWidth="1"/>
    <col min="7684" max="7684" width="28.85546875" style="2" customWidth="1"/>
    <col min="7685" max="7686" width="12.140625" style="2" customWidth="1"/>
    <col min="7687" max="7687" width="14.28515625" style="2" customWidth="1"/>
    <col min="7688" max="7688" width="11.140625" style="2" customWidth="1"/>
    <col min="7689" max="7689" width="15.140625" style="2" customWidth="1"/>
    <col min="7690" max="7690" width="9.140625" style="2"/>
    <col min="7691" max="7691" width="15.5703125" style="2" bestFit="1" customWidth="1"/>
    <col min="7692" max="7936" width="9.140625" style="2"/>
    <col min="7937" max="7937" width="5" style="2" customWidth="1"/>
    <col min="7938" max="7938" width="8" style="2" customWidth="1"/>
    <col min="7939" max="7939" width="0.42578125" style="2" customWidth="1"/>
    <col min="7940" max="7940" width="28.85546875" style="2" customWidth="1"/>
    <col min="7941" max="7942" width="12.140625" style="2" customWidth="1"/>
    <col min="7943" max="7943" width="14.28515625" style="2" customWidth="1"/>
    <col min="7944" max="7944" width="11.140625" style="2" customWidth="1"/>
    <col min="7945" max="7945" width="15.140625" style="2" customWidth="1"/>
    <col min="7946" max="7946" width="9.140625" style="2"/>
    <col min="7947" max="7947" width="15.5703125" style="2" bestFit="1" customWidth="1"/>
    <col min="7948" max="8192" width="9.140625" style="2"/>
    <col min="8193" max="8193" width="5" style="2" customWidth="1"/>
    <col min="8194" max="8194" width="8" style="2" customWidth="1"/>
    <col min="8195" max="8195" width="0.42578125" style="2" customWidth="1"/>
    <col min="8196" max="8196" width="28.85546875" style="2" customWidth="1"/>
    <col min="8197" max="8198" width="12.140625" style="2" customWidth="1"/>
    <col min="8199" max="8199" width="14.28515625" style="2" customWidth="1"/>
    <col min="8200" max="8200" width="11.140625" style="2" customWidth="1"/>
    <col min="8201" max="8201" width="15.140625" style="2" customWidth="1"/>
    <col min="8202" max="8202" width="9.140625" style="2"/>
    <col min="8203" max="8203" width="15.5703125" style="2" bestFit="1" customWidth="1"/>
    <col min="8204" max="8448" width="9.140625" style="2"/>
    <col min="8449" max="8449" width="5" style="2" customWidth="1"/>
    <col min="8450" max="8450" width="8" style="2" customWidth="1"/>
    <col min="8451" max="8451" width="0.42578125" style="2" customWidth="1"/>
    <col min="8452" max="8452" width="28.85546875" style="2" customWidth="1"/>
    <col min="8453" max="8454" width="12.140625" style="2" customWidth="1"/>
    <col min="8455" max="8455" width="14.28515625" style="2" customWidth="1"/>
    <col min="8456" max="8456" width="11.140625" style="2" customWidth="1"/>
    <col min="8457" max="8457" width="15.140625" style="2" customWidth="1"/>
    <col min="8458" max="8458" width="9.140625" style="2"/>
    <col min="8459" max="8459" width="15.5703125" style="2" bestFit="1" customWidth="1"/>
    <col min="8460" max="8704" width="9.140625" style="2"/>
    <col min="8705" max="8705" width="5" style="2" customWidth="1"/>
    <col min="8706" max="8706" width="8" style="2" customWidth="1"/>
    <col min="8707" max="8707" width="0.42578125" style="2" customWidth="1"/>
    <col min="8708" max="8708" width="28.85546875" style="2" customWidth="1"/>
    <col min="8709" max="8710" width="12.140625" style="2" customWidth="1"/>
    <col min="8711" max="8711" width="14.28515625" style="2" customWidth="1"/>
    <col min="8712" max="8712" width="11.140625" style="2" customWidth="1"/>
    <col min="8713" max="8713" width="15.140625" style="2" customWidth="1"/>
    <col min="8714" max="8714" width="9.140625" style="2"/>
    <col min="8715" max="8715" width="15.5703125" style="2" bestFit="1" customWidth="1"/>
    <col min="8716" max="8960" width="9.140625" style="2"/>
    <col min="8961" max="8961" width="5" style="2" customWidth="1"/>
    <col min="8962" max="8962" width="8" style="2" customWidth="1"/>
    <col min="8963" max="8963" width="0.42578125" style="2" customWidth="1"/>
    <col min="8964" max="8964" width="28.85546875" style="2" customWidth="1"/>
    <col min="8965" max="8966" width="12.140625" style="2" customWidth="1"/>
    <col min="8967" max="8967" width="14.28515625" style="2" customWidth="1"/>
    <col min="8968" max="8968" width="11.140625" style="2" customWidth="1"/>
    <col min="8969" max="8969" width="15.140625" style="2" customWidth="1"/>
    <col min="8970" max="8970" width="9.140625" style="2"/>
    <col min="8971" max="8971" width="15.5703125" style="2" bestFit="1" customWidth="1"/>
    <col min="8972" max="9216" width="9.140625" style="2"/>
    <col min="9217" max="9217" width="5" style="2" customWidth="1"/>
    <col min="9218" max="9218" width="8" style="2" customWidth="1"/>
    <col min="9219" max="9219" width="0.42578125" style="2" customWidth="1"/>
    <col min="9220" max="9220" width="28.85546875" style="2" customWidth="1"/>
    <col min="9221" max="9222" width="12.140625" style="2" customWidth="1"/>
    <col min="9223" max="9223" width="14.28515625" style="2" customWidth="1"/>
    <col min="9224" max="9224" width="11.140625" style="2" customWidth="1"/>
    <col min="9225" max="9225" width="15.140625" style="2" customWidth="1"/>
    <col min="9226" max="9226" width="9.140625" style="2"/>
    <col min="9227" max="9227" width="15.5703125" style="2" bestFit="1" customWidth="1"/>
    <col min="9228" max="9472" width="9.140625" style="2"/>
    <col min="9473" max="9473" width="5" style="2" customWidth="1"/>
    <col min="9474" max="9474" width="8" style="2" customWidth="1"/>
    <col min="9475" max="9475" width="0.42578125" style="2" customWidth="1"/>
    <col min="9476" max="9476" width="28.85546875" style="2" customWidth="1"/>
    <col min="9477" max="9478" width="12.140625" style="2" customWidth="1"/>
    <col min="9479" max="9479" width="14.28515625" style="2" customWidth="1"/>
    <col min="9480" max="9480" width="11.140625" style="2" customWidth="1"/>
    <col min="9481" max="9481" width="15.140625" style="2" customWidth="1"/>
    <col min="9482" max="9482" width="9.140625" style="2"/>
    <col min="9483" max="9483" width="15.5703125" style="2" bestFit="1" customWidth="1"/>
    <col min="9484" max="9728" width="9.140625" style="2"/>
    <col min="9729" max="9729" width="5" style="2" customWidth="1"/>
    <col min="9730" max="9730" width="8" style="2" customWidth="1"/>
    <col min="9731" max="9731" width="0.42578125" style="2" customWidth="1"/>
    <col min="9732" max="9732" width="28.85546875" style="2" customWidth="1"/>
    <col min="9733" max="9734" width="12.140625" style="2" customWidth="1"/>
    <col min="9735" max="9735" width="14.28515625" style="2" customWidth="1"/>
    <col min="9736" max="9736" width="11.140625" style="2" customWidth="1"/>
    <col min="9737" max="9737" width="15.140625" style="2" customWidth="1"/>
    <col min="9738" max="9738" width="9.140625" style="2"/>
    <col min="9739" max="9739" width="15.5703125" style="2" bestFit="1" customWidth="1"/>
    <col min="9740" max="9984" width="9.140625" style="2"/>
    <col min="9985" max="9985" width="5" style="2" customWidth="1"/>
    <col min="9986" max="9986" width="8" style="2" customWidth="1"/>
    <col min="9987" max="9987" width="0.42578125" style="2" customWidth="1"/>
    <col min="9988" max="9988" width="28.85546875" style="2" customWidth="1"/>
    <col min="9989" max="9990" width="12.140625" style="2" customWidth="1"/>
    <col min="9991" max="9991" width="14.28515625" style="2" customWidth="1"/>
    <col min="9992" max="9992" width="11.140625" style="2" customWidth="1"/>
    <col min="9993" max="9993" width="15.140625" style="2" customWidth="1"/>
    <col min="9994" max="9994" width="9.140625" style="2"/>
    <col min="9995" max="9995" width="15.5703125" style="2" bestFit="1" customWidth="1"/>
    <col min="9996" max="10240" width="9.140625" style="2"/>
    <col min="10241" max="10241" width="5" style="2" customWidth="1"/>
    <col min="10242" max="10242" width="8" style="2" customWidth="1"/>
    <col min="10243" max="10243" width="0.42578125" style="2" customWidth="1"/>
    <col min="10244" max="10244" width="28.85546875" style="2" customWidth="1"/>
    <col min="10245" max="10246" width="12.140625" style="2" customWidth="1"/>
    <col min="10247" max="10247" width="14.28515625" style="2" customWidth="1"/>
    <col min="10248" max="10248" width="11.140625" style="2" customWidth="1"/>
    <col min="10249" max="10249" width="15.140625" style="2" customWidth="1"/>
    <col min="10250" max="10250" width="9.140625" style="2"/>
    <col min="10251" max="10251" width="15.5703125" style="2" bestFit="1" customWidth="1"/>
    <col min="10252" max="10496" width="9.140625" style="2"/>
    <col min="10497" max="10497" width="5" style="2" customWidth="1"/>
    <col min="10498" max="10498" width="8" style="2" customWidth="1"/>
    <col min="10499" max="10499" width="0.42578125" style="2" customWidth="1"/>
    <col min="10500" max="10500" width="28.85546875" style="2" customWidth="1"/>
    <col min="10501" max="10502" width="12.140625" style="2" customWidth="1"/>
    <col min="10503" max="10503" width="14.28515625" style="2" customWidth="1"/>
    <col min="10504" max="10504" width="11.140625" style="2" customWidth="1"/>
    <col min="10505" max="10505" width="15.140625" style="2" customWidth="1"/>
    <col min="10506" max="10506" width="9.140625" style="2"/>
    <col min="10507" max="10507" width="15.5703125" style="2" bestFit="1" customWidth="1"/>
    <col min="10508" max="10752" width="9.140625" style="2"/>
    <col min="10753" max="10753" width="5" style="2" customWidth="1"/>
    <col min="10754" max="10754" width="8" style="2" customWidth="1"/>
    <col min="10755" max="10755" width="0.42578125" style="2" customWidth="1"/>
    <col min="10756" max="10756" width="28.85546875" style="2" customWidth="1"/>
    <col min="10757" max="10758" width="12.140625" style="2" customWidth="1"/>
    <col min="10759" max="10759" width="14.28515625" style="2" customWidth="1"/>
    <col min="10760" max="10760" width="11.140625" style="2" customWidth="1"/>
    <col min="10761" max="10761" width="15.140625" style="2" customWidth="1"/>
    <col min="10762" max="10762" width="9.140625" style="2"/>
    <col min="10763" max="10763" width="15.5703125" style="2" bestFit="1" customWidth="1"/>
    <col min="10764" max="11008" width="9.140625" style="2"/>
    <col min="11009" max="11009" width="5" style="2" customWidth="1"/>
    <col min="11010" max="11010" width="8" style="2" customWidth="1"/>
    <col min="11011" max="11011" width="0.42578125" style="2" customWidth="1"/>
    <col min="11012" max="11012" width="28.85546875" style="2" customWidth="1"/>
    <col min="11013" max="11014" width="12.140625" style="2" customWidth="1"/>
    <col min="11015" max="11015" width="14.28515625" style="2" customWidth="1"/>
    <col min="11016" max="11016" width="11.140625" style="2" customWidth="1"/>
    <col min="11017" max="11017" width="15.140625" style="2" customWidth="1"/>
    <col min="11018" max="11018" width="9.140625" style="2"/>
    <col min="11019" max="11019" width="15.5703125" style="2" bestFit="1" customWidth="1"/>
    <col min="11020" max="11264" width="9.140625" style="2"/>
    <col min="11265" max="11265" width="5" style="2" customWidth="1"/>
    <col min="11266" max="11266" width="8" style="2" customWidth="1"/>
    <col min="11267" max="11267" width="0.42578125" style="2" customWidth="1"/>
    <col min="11268" max="11268" width="28.85546875" style="2" customWidth="1"/>
    <col min="11269" max="11270" width="12.140625" style="2" customWidth="1"/>
    <col min="11271" max="11271" width="14.28515625" style="2" customWidth="1"/>
    <col min="11272" max="11272" width="11.140625" style="2" customWidth="1"/>
    <col min="11273" max="11273" width="15.140625" style="2" customWidth="1"/>
    <col min="11274" max="11274" width="9.140625" style="2"/>
    <col min="11275" max="11275" width="15.5703125" style="2" bestFit="1" customWidth="1"/>
    <col min="11276" max="11520" width="9.140625" style="2"/>
    <col min="11521" max="11521" width="5" style="2" customWidth="1"/>
    <col min="11522" max="11522" width="8" style="2" customWidth="1"/>
    <col min="11523" max="11523" width="0.42578125" style="2" customWidth="1"/>
    <col min="11524" max="11524" width="28.85546875" style="2" customWidth="1"/>
    <col min="11525" max="11526" width="12.140625" style="2" customWidth="1"/>
    <col min="11527" max="11527" width="14.28515625" style="2" customWidth="1"/>
    <col min="11528" max="11528" width="11.140625" style="2" customWidth="1"/>
    <col min="11529" max="11529" width="15.140625" style="2" customWidth="1"/>
    <col min="11530" max="11530" width="9.140625" style="2"/>
    <col min="11531" max="11531" width="15.5703125" style="2" bestFit="1" customWidth="1"/>
    <col min="11532" max="11776" width="9.140625" style="2"/>
    <col min="11777" max="11777" width="5" style="2" customWidth="1"/>
    <col min="11778" max="11778" width="8" style="2" customWidth="1"/>
    <col min="11779" max="11779" width="0.42578125" style="2" customWidth="1"/>
    <col min="11780" max="11780" width="28.85546875" style="2" customWidth="1"/>
    <col min="11781" max="11782" width="12.140625" style="2" customWidth="1"/>
    <col min="11783" max="11783" width="14.28515625" style="2" customWidth="1"/>
    <col min="11784" max="11784" width="11.140625" style="2" customWidth="1"/>
    <col min="11785" max="11785" width="15.140625" style="2" customWidth="1"/>
    <col min="11786" max="11786" width="9.140625" style="2"/>
    <col min="11787" max="11787" width="15.5703125" style="2" bestFit="1" customWidth="1"/>
    <col min="11788" max="12032" width="9.140625" style="2"/>
    <col min="12033" max="12033" width="5" style="2" customWidth="1"/>
    <col min="12034" max="12034" width="8" style="2" customWidth="1"/>
    <col min="12035" max="12035" width="0.42578125" style="2" customWidth="1"/>
    <col min="12036" max="12036" width="28.85546875" style="2" customWidth="1"/>
    <col min="12037" max="12038" width="12.140625" style="2" customWidth="1"/>
    <col min="12039" max="12039" width="14.28515625" style="2" customWidth="1"/>
    <col min="12040" max="12040" width="11.140625" style="2" customWidth="1"/>
    <col min="12041" max="12041" width="15.140625" style="2" customWidth="1"/>
    <col min="12042" max="12042" width="9.140625" style="2"/>
    <col min="12043" max="12043" width="15.5703125" style="2" bestFit="1" customWidth="1"/>
    <col min="12044" max="12288" width="9.140625" style="2"/>
    <col min="12289" max="12289" width="5" style="2" customWidth="1"/>
    <col min="12290" max="12290" width="8" style="2" customWidth="1"/>
    <col min="12291" max="12291" width="0.42578125" style="2" customWidth="1"/>
    <col min="12292" max="12292" width="28.85546875" style="2" customWidth="1"/>
    <col min="12293" max="12294" width="12.140625" style="2" customWidth="1"/>
    <col min="12295" max="12295" width="14.28515625" style="2" customWidth="1"/>
    <col min="12296" max="12296" width="11.140625" style="2" customWidth="1"/>
    <col min="12297" max="12297" width="15.140625" style="2" customWidth="1"/>
    <col min="12298" max="12298" width="9.140625" style="2"/>
    <col min="12299" max="12299" width="15.5703125" style="2" bestFit="1" customWidth="1"/>
    <col min="12300" max="12544" width="9.140625" style="2"/>
    <col min="12545" max="12545" width="5" style="2" customWidth="1"/>
    <col min="12546" max="12546" width="8" style="2" customWidth="1"/>
    <col min="12547" max="12547" width="0.42578125" style="2" customWidth="1"/>
    <col min="12548" max="12548" width="28.85546875" style="2" customWidth="1"/>
    <col min="12549" max="12550" width="12.140625" style="2" customWidth="1"/>
    <col min="12551" max="12551" width="14.28515625" style="2" customWidth="1"/>
    <col min="12552" max="12552" width="11.140625" style="2" customWidth="1"/>
    <col min="12553" max="12553" width="15.140625" style="2" customWidth="1"/>
    <col min="12554" max="12554" width="9.140625" style="2"/>
    <col min="12555" max="12555" width="15.5703125" style="2" bestFit="1" customWidth="1"/>
    <col min="12556" max="12800" width="9.140625" style="2"/>
    <col min="12801" max="12801" width="5" style="2" customWidth="1"/>
    <col min="12802" max="12802" width="8" style="2" customWidth="1"/>
    <col min="12803" max="12803" width="0.42578125" style="2" customWidth="1"/>
    <col min="12804" max="12804" width="28.85546875" style="2" customWidth="1"/>
    <col min="12805" max="12806" width="12.140625" style="2" customWidth="1"/>
    <col min="12807" max="12807" width="14.28515625" style="2" customWidth="1"/>
    <col min="12808" max="12808" width="11.140625" style="2" customWidth="1"/>
    <col min="12809" max="12809" width="15.140625" style="2" customWidth="1"/>
    <col min="12810" max="12810" width="9.140625" style="2"/>
    <col min="12811" max="12811" width="15.5703125" style="2" bestFit="1" customWidth="1"/>
    <col min="12812" max="13056" width="9.140625" style="2"/>
    <col min="13057" max="13057" width="5" style="2" customWidth="1"/>
    <col min="13058" max="13058" width="8" style="2" customWidth="1"/>
    <col min="13059" max="13059" width="0.42578125" style="2" customWidth="1"/>
    <col min="13060" max="13060" width="28.85546875" style="2" customWidth="1"/>
    <col min="13061" max="13062" width="12.140625" style="2" customWidth="1"/>
    <col min="13063" max="13063" width="14.28515625" style="2" customWidth="1"/>
    <col min="13064" max="13064" width="11.140625" style="2" customWidth="1"/>
    <col min="13065" max="13065" width="15.140625" style="2" customWidth="1"/>
    <col min="13066" max="13066" width="9.140625" style="2"/>
    <col min="13067" max="13067" width="15.5703125" style="2" bestFit="1" customWidth="1"/>
    <col min="13068" max="13312" width="9.140625" style="2"/>
    <col min="13313" max="13313" width="5" style="2" customWidth="1"/>
    <col min="13314" max="13314" width="8" style="2" customWidth="1"/>
    <col min="13315" max="13315" width="0.42578125" style="2" customWidth="1"/>
    <col min="13316" max="13316" width="28.85546875" style="2" customWidth="1"/>
    <col min="13317" max="13318" width="12.140625" style="2" customWidth="1"/>
    <col min="13319" max="13319" width="14.28515625" style="2" customWidth="1"/>
    <col min="13320" max="13320" width="11.140625" style="2" customWidth="1"/>
    <col min="13321" max="13321" width="15.140625" style="2" customWidth="1"/>
    <col min="13322" max="13322" width="9.140625" style="2"/>
    <col min="13323" max="13323" width="15.5703125" style="2" bestFit="1" customWidth="1"/>
    <col min="13324" max="13568" width="9.140625" style="2"/>
    <col min="13569" max="13569" width="5" style="2" customWidth="1"/>
    <col min="13570" max="13570" width="8" style="2" customWidth="1"/>
    <col min="13571" max="13571" width="0.42578125" style="2" customWidth="1"/>
    <col min="13572" max="13572" width="28.85546875" style="2" customWidth="1"/>
    <col min="13573" max="13574" width="12.140625" style="2" customWidth="1"/>
    <col min="13575" max="13575" width="14.28515625" style="2" customWidth="1"/>
    <col min="13576" max="13576" width="11.140625" style="2" customWidth="1"/>
    <col min="13577" max="13577" width="15.140625" style="2" customWidth="1"/>
    <col min="13578" max="13578" width="9.140625" style="2"/>
    <col min="13579" max="13579" width="15.5703125" style="2" bestFit="1" customWidth="1"/>
    <col min="13580" max="13824" width="9.140625" style="2"/>
    <col min="13825" max="13825" width="5" style="2" customWidth="1"/>
    <col min="13826" max="13826" width="8" style="2" customWidth="1"/>
    <col min="13827" max="13827" width="0.42578125" style="2" customWidth="1"/>
    <col min="13828" max="13828" width="28.85546875" style="2" customWidth="1"/>
    <col min="13829" max="13830" width="12.140625" style="2" customWidth="1"/>
    <col min="13831" max="13831" width="14.28515625" style="2" customWidth="1"/>
    <col min="13832" max="13832" width="11.140625" style="2" customWidth="1"/>
    <col min="13833" max="13833" width="15.140625" style="2" customWidth="1"/>
    <col min="13834" max="13834" width="9.140625" style="2"/>
    <col min="13835" max="13835" width="15.5703125" style="2" bestFit="1" customWidth="1"/>
    <col min="13836" max="14080" width="9.140625" style="2"/>
    <col min="14081" max="14081" width="5" style="2" customWidth="1"/>
    <col min="14082" max="14082" width="8" style="2" customWidth="1"/>
    <col min="14083" max="14083" width="0.42578125" style="2" customWidth="1"/>
    <col min="14084" max="14084" width="28.85546875" style="2" customWidth="1"/>
    <col min="14085" max="14086" width="12.140625" style="2" customWidth="1"/>
    <col min="14087" max="14087" width="14.28515625" style="2" customWidth="1"/>
    <col min="14088" max="14088" width="11.140625" style="2" customWidth="1"/>
    <col min="14089" max="14089" width="15.140625" style="2" customWidth="1"/>
    <col min="14090" max="14090" width="9.140625" style="2"/>
    <col min="14091" max="14091" width="15.5703125" style="2" bestFit="1" customWidth="1"/>
    <col min="14092" max="14336" width="9.140625" style="2"/>
    <col min="14337" max="14337" width="5" style="2" customWidth="1"/>
    <col min="14338" max="14338" width="8" style="2" customWidth="1"/>
    <col min="14339" max="14339" width="0.42578125" style="2" customWidth="1"/>
    <col min="14340" max="14340" width="28.85546875" style="2" customWidth="1"/>
    <col min="14341" max="14342" width="12.140625" style="2" customWidth="1"/>
    <col min="14343" max="14343" width="14.28515625" style="2" customWidth="1"/>
    <col min="14344" max="14344" width="11.140625" style="2" customWidth="1"/>
    <col min="14345" max="14345" width="15.140625" style="2" customWidth="1"/>
    <col min="14346" max="14346" width="9.140625" style="2"/>
    <col min="14347" max="14347" width="15.5703125" style="2" bestFit="1" customWidth="1"/>
    <col min="14348" max="14592" width="9.140625" style="2"/>
    <col min="14593" max="14593" width="5" style="2" customWidth="1"/>
    <col min="14594" max="14594" width="8" style="2" customWidth="1"/>
    <col min="14595" max="14595" width="0.42578125" style="2" customWidth="1"/>
    <col min="14596" max="14596" width="28.85546875" style="2" customWidth="1"/>
    <col min="14597" max="14598" width="12.140625" style="2" customWidth="1"/>
    <col min="14599" max="14599" width="14.28515625" style="2" customWidth="1"/>
    <col min="14600" max="14600" width="11.140625" style="2" customWidth="1"/>
    <col min="14601" max="14601" width="15.140625" style="2" customWidth="1"/>
    <col min="14602" max="14602" width="9.140625" style="2"/>
    <col min="14603" max="14603" width="15.5703125" style="2" bestFit="1" customWidth="1"/>
    <col min="14604" max="14848" width="9.140625" style="2"/>
    <col min="14849" max="14849" width="5" style="2" customWidth="1"/>
    <col min="14850" max="14850" width="8" style="2" customWidth="1"/>
    <col min="14851" max="14851" width="0.42578125" style="2" customWidth="1"/>
    <col min="14852" max="14852" width="28.85546875" style="2" customWidth="1"/>
    <col min="14853" max="14854" width="12.140625" style="2" customWidth="1"/>
    <col min="14855" max="14855" width="14.28515625" style="2" customWidth="1"/>
    <col min="14856" max="14856" width="11.140625" style="2" customWidth="1"/>
    <col min="14857" max="14857" width="15.140625" style="2" customWidth="1"/>
    <col min="14858" max="14858" width="9.140625" style="2"/>
    <col min="14859" max="14859" width="15.5703125" style="2" bestFit="1" customWidth="1"/>
    <col min="14860" max="15104" width="9.140625" style="2"/>
    <col min="15105" max="15105" width="5" style="2" customWidth="1"/>
    <col min="15106" max="15106" width="8" style="2" customWidth="1"/>
    <col min="15107" max="15107" width="0.42578125" style="2" customWidth="1"/>
    <col min="15108" max="15108" width="28.85546875" style="2" customWidth="1"/>
    <col min="15109" max="15110" width="12.140625" style="2" customWidth="1"/>
    <col min="15111" max="15111" width="14.28515625" style="2" customWidth="1"/>
    <col min="15112" max="15112" width="11.140625" style="2" customWidth="1"/>
    <col min="15113" max="15113" width="15.140625" style="2" customWidth="1"/>
    <col min="15114" max="15114" width="9.140625" style="2"/>
    <col min="15115" max="15115" width="15.5703125" style="2" bestFit="1" customWidth="1"/>
    <col min="15116" max="15360" width="9.140625" style="2"/>
    <col min="15361" max="15361" width="5" style="2" customWidth="1"/>
    <col min="15362" max="15362" width="8" style="2" customWidth="1"/>
    <col min="15363" max="15363" width="0.42578125" style="2" customWidth="1"/>
    <col min="15364" max="15364" width="28.85546875" style="2" customWidth="1"/>
    <col min="15365" max="15366" width="12.140625" style="2" customWidth="1"/>
    <col min="15367" max="15367" width="14.28515625" style="2" customWidth="1"/>
    <col min="15368" max="15368" width="11.140625" style="2" customWidth="1"/>
    <col min="15369" max="15369" width="15.140625" style="2" customWidth="1"/>
    <col min="15370" max="15370" width="9.140625" style="2"/>
    <col min="15371" max="15371" width="15.5703125" style="2" bestFit="1" customWidth="1"/>
    <col min="15372" max="15616" width="9.140625" style="2"/>
    <col min="15617" max="15617" width="5" style="2" customWidth="1"/>
    <col min="15618" max="15618" width="8" style="2" customWidth="1"/>
    <col min="15619" max="15619" width="0.42578125" style="2" customWidth="1"/>
    <col min="15620" max="15620" width="28.85546875" style="2" customWidth="1"/>
    <col min="15621" max="15622" width="12.140625" style="2" customWidth="1"/>
    <col min="15623" max="15623" width="14.28515625" style="2" customWidth="1"/>
    <col min="15624" max="15624" width="11.140625" style="2" customWidth="1"/>
    <col min="15625" max="15625" width="15.140625" style="2" customWidth="1"/>
    <col min="15626" max="15626" width="9.140625" style="2"/>
    <col min="15627" max="15627" width="15.5703125" style="2" bestFit="1" customWidth="1"/>
    <col min="15628" max="15872" width="9.140625" style="2"/>
    <col min="15873" max="15873" width="5" style="2" customWidth="1"/>
    <col min="15874" max="15874" width="8" style="2" customWidth="1"/>
    <col min="15875" max="15875" width="0.42578125" style="2" customWidth="1"/>
    <col min="15876" max="15876" width="28.85546875" style="2" customWidth="1"/>
    <col min="15877" max="15878" width="12.140625" style="2" customWidth="1"/>
    <col min="15879" max="15879" width="14.28515625" style="2" customWidth="1"/>
    <col min="15880" max="15880" width="11.140625" style="2" customWidth="1"/>
    <col min="15881" max="15881" width="15.140625" style="2" customWidth="1"/>
    <col min="15882" max="15882" width="9.140625" style="2"/>
    <col min="15883" max="15883" width="15.5703125" style="2" bestFit="1" customWidth="1"/>
    <col min="15884" max="16128" width="9.140625" style="2"/>
    <col min="16129" max="16129" width="5" style="2" customWidth="1"/>
    <col min="16130" max="16130" width="8" style="2" customWidth="1"/>
    <col min="16131" max="16131" width="0.42578125" style="2" customWidth="1"/>
    <col min="16132" max="16132" width="28.85546875" style="2" customWidth="1"/>
    <col min="16133" max="16134" width="12.140625" style="2" customWidth="1"/>
    <col min="16135" max="16135" width="14.28515625" style="2" customWidth="1"/>
    <col min="16136" max="16136" width="11.140625" style="2" customWidth="1"/>
    <col min="16137" max="16137" width="15.140625" style="2" customWidth="1"/>
    <col min="16138" max="16138" width="9.140625" style="2"/>
    <col min="16139" max="16139" width="15.5703125" style="2" bestFit="1" customWidth="1"/>
    <col min="16140" max="16384" width="9.140625" style="2"/>
  </cols>
  <sheetData>
    <row r="1" spans="1:8" ht="14.25" customHeight="1" x14ac:dyDescent="0.25">
      <c r="A1" s="1" t="s">
        <v>0</v>
      </c>
    </row>
    <row r="2" spans="1:8" ht="14.25" customHeight="1" x14ac:dyDescent="0.25">
      <c r="A2" s="7"/>
      <c r="B2" s="7"/>
      <c r="C2" s="7"/>
      <c r="D2" s="8"/>
      <c r="E2" s="9">
        <v>2017</v>
      </c>
      <c r="F2" s="9">
        <v>2018</v>
      </c>
      <c r="G2" s="9">
        <v>2017</v>
      </c>
      <c r="H2" s="10">
        <v>2019</v>
      </c>
    </row>
    <row r="3" spans="1:8" ht="14.25" customHeight="1" x14ac:dyDescent="0.25">
      <c r="A3" s="7"/>
      <c r="B3" s="7"/>
      <c r="C3" s="7"/>
      <c r="D3" s="8"/>
      <c r="E3" s="11" t="s">
        <v>1</v>
      </c>
      <c r="F3" s="11" t="s">
        <v>1</v>
      </c>
      <c r="G3" s="11" t="s">
        <v>2</v>
      </c>
      <c r="H3" s="12" t="s">
        <v>1</v>
      </c>
    </row>
    <row r="4" spans="1:8" ht="14.25" customHeight="1" x14ac:dyDescent="0.25">
      <c r="B4" s="1" t="s">
        <v>3</v>
      </c>
      <c r="E4" s="13"/>
      <c r="F4" s="13"/>
      <c r="G4" s="13" t="s">
        <v>4</v>
      </c>
      <c r="H4" s="14" t="s">
        <v>5</v>
      </c>
    </row>
    <row r="5" spans="1:8" ht="14.25" customHeight="1" x14ac:dyDescent="0.2">
      <c r="B5" s="2" t="s">
        <v>6</v>
      </c>
      <c r="F5" s="4"/>
    </row>
    <row r="6" spans="1:8" ht="14.25" customHeight="1" x14ac:dyDescent="0.2">
      <c r="B6" s="2">
        <v>41101</v>
      </c>
      <c r="C6" s="2">
        <v>100</v>
      </c>
      <c r="D6" s="2" t="s">
        <v>7</v>
      </c>
      <c r="E6" s="4">
        <v>47200</v>
      </c>
      <c r="F6" s="4">
        <v>49000</v>
      </c>
      <c r="G6" s="5">
        <v>46739.22</v>
      </c>
      <c r="H6" s="15">
        <v>49000</v>
      </c>
    </row>
    <row r="7" spans="1:8" ht="14.25" customHeight="1" x14ac:dyDescent="0.2">
      <c r="B7" s="2">
        <v>41102</v>
      </c>
      <c r="C7" s="2">
        <v>100</v>
      </c>
      <c r="D7" s="2" t="s">
        <v>8</v>
      </c>
      <c r="E7" s="4">
        <v>12500</v>
      </c>
      <c r="F7" s="4">
        <v>12250</v>
      </c>
      <c r="G7" s="5">
        <f>19138.6-6000</f>
        <v>13138.599999999999</v>
      </c>
      <c r="H7" s="15">
        <v>19000</v>
      </c>
    </row>
    <row r="8" spans="1:8" ht="14.25" customHeight="1" x14ac:dyDescent="0.2">
      <c r="D8" s="2" t="s">
        <v>9</v>
      </c>
      <c r="E8" s="4">
        <v>1500</v>
      </c>
      <c r="F8" s="4">
        <v>1500</v>
      </c>
      <c r="G8" s="5">
        <v>1685</v>
      </c>
      <c r="H8" s="15">
        <v>1500</v>
      </c>
    </row>
    <row r="9" spans="1:8" ht="14.25" customHeight="1" x14ac:dyDescent="0.2">
      <c r="D9" s="2" t="s">
        <v>10</v>
      </c>
      <c r="F9" s="4">
        <v>6000</v>
      </c>
      <c r="G9" s="5">
        <v>6000</v>
      </c>
      <c r="H9" s="15">
        <v>6000</v>
      </c>
    </row>
    <row r="10" spans="1:8" ht="14.25" customHeight="1" x14ac:dyDescent="0.2">
      <c r="D10" s="2" t="s">
        <v>11</v>
      </c>
      <c r="F10" s="4">
        <v>600</v>
      </c>
      <c r="G10" s="5">
        <f>110+50</f>
        <v>160</v>
      </c>
      <c r="H10" s="15">
        <v>600</v>
      </c>
    </row>
    <row r="11" spans="1:8" ht="14.25" customHeight="1" x14ac:dyDescent="0.2">
      <c r="B11" s="2">
        <v>41103</v>
      </c>
      <c r="C11" s="2">
        <v>100</v>
      </c>
      <c r="D11" s="2" t="s">
        <v>12</v>
      </c>
      <c r="E11" s="4">
        <v>1400</v>
      </c>
      <c r="F11" s="4">
        <v>1800</v>
      </c>
      <c r="G11" s="5">
        <v>1650</v>
      </c>
      <c r="H11" s="15">
        <v>1800</v>
      </c>
    </row>
    <row r="12" spans="1:8" ht="14.25" customHeight="1" x14ac:dyDescent="0.2">
      <c r="B12" s="2">
        <v>41112</v>
      </c>
      <c r="D12" s="2" t="s">
        <v>13</v>
      </c>
      <c r="F12" s="4">
        <v>400</v>
      </c>
      <c r="H12" s="15">
        <v>400</v>
      </c>
    </row>
    <row r="13" spans="1:8" ht="14.25" customHeight="1" x14ac:dyDescent="0.2">
      <c r="B13" s="2">
        <v>41113</v>
      </c>
      <c r="C13" s="2">
        <v>379</v>
      </c>
      <c r="D13" s="2" t="s">
        <v>14</v>
      </c>
      <c r="E13" s="4">
        <v>600</v>
      </c>
      <c r="F13" s="4">
        <v>600</v>
      </c>
      <c r="G13" s="5">
        <f>41+370</f>
        <v>411</v>
      </c>
      <c r="H13" s="15">
        <v>600</v>
      </c>
    </row>
    <row r="14" spans="1:8" ht="14.25" customHeight="1" x14ac:dyDescent="0.2">
      <c r="B14" s="2">
        <v>41410</v>
      </c>
      <c r="D14" s="2" t="s">
        <v>15</v>
      </c>
      <c r="E14" s="4">
        <v>500</v>
      </c>
      <c r="F14" s="4">
        <v>3000</v>
      </c>
      <c r="G14" s="5">
        <f>183.21+232.56</f>
        <v>415.77</v>
      </c>
      <c r="H14" s="15">
        <v>1000</v>
      </c>
    </row>
    <row r="15" spans="1:8" ht="13.5" customHeight="1" x14ac:dyDescent="0.2">
      <c r="B15" s="2">
        <v>41530</v>
      </c>
      <c r="D15" s="2" t="s">
        <v>16</v>
      </c>
      <c r="E15" s="4">
        <v>11800</v>
      </c>
      <c r="F15" s="4">
        <v>12000</v>
      </c>
      <c r="G15" s="5">
        <f>229.08+909.85+9409.48+331.35+582.59+1482.48+643.29+121.55+88.38+271.68+108.1+25.38+13.66+25.48</f>
        <v>14242.349999999997</v>
      </c>
      <c r="H15" s="15">
        <v>15000</v>
      </c>
    </row>
    <row r="16" spans="1:8" ht="13.5" hidden="1" customHeight="1" x14ac:dyDescent="0.2">
      <c r="B16" s="16">
        <v>41500</v>
      </c>
      <c r="C16" s="16"/>
      <c r="D16" s="17" t="s">
        <v>17</v>
      </c>
      <c r="F16" s="4"/>
      <c r="H16" s="15"/>
    </row>
    <row r="17" spans="2:8" ht="13.5" hidden="1" customHeight="1" x14ac:dyDescent="0.2">
      <c r="B17" s="16">
        <v>41530</v>
      </c>
      <c r="C17" s="16"/>
      <c r="D17" s="17" t="s">
        <v>18</v>
      </c>
      <c r="F17" s="4"/>
      <c r="H17" s="15"/>
    </row>
    <row r="18" spans="2:8" ht="13.5" hidden="1" customHeight="1" x14ac:dyDescent="0.2">
      <c r="B18" s="16">
        <v>41530</v>
      </c>
      <c r="C18" s="16"/>
      <c r="D18" s="17" t="s">
        <v>19</v>
      </c>
      <c r="F18" s="4"/>
      <c r="H18" s="15"/>
    </row>
    <row r="19" spans="2:8" ht="13.5" hidden="1" customHeight="1" x14ac:dyDescent="0.2">
      <c r="B19" s="16">
        <v>41530</v>
      </c>
      <c r="C19" s="16"/>
      <c r="D19" s="17" t="s">
        <v>20</v>
      </c>
      <c r="F19" s="4"/>
      <c r="H19" s="15"/>
    </row>
    <row r="20" spans="2:8" ht="13.5" hidden="1" customHeight="1" x14ac:dyDescent="0.2">
      <c r="B20" s="16">
        <v>41530</v>
      </c>
      <c r="C20" s="16"/>
      <c r="D20" s="17" t="s">
        <v>21</v>
      </c>
      <c r="F20" s="4"/>
      <c r="H20" s="15"/>
    </row>
    <row r="21" spans="2:8" ht="13.5" hidden="1" customHeight="1" x14ac:dyDescent="0.2">
      <c r="B21" s="16">
        <v>41530</v>
      </c>
      <c r="C21" s="16"/>
      <c r="D21" s="17" t="s">
        <v>22</v>
      </c>
      <c r="F21" s="4"/>
      <c r="H21" s="15"/>
    </row>
    <row r="22" spans="2:8" ht="13.5" hidden="1" customHeight="1" x14ac:dyDescent="0.2">
      <c r="B22" s="16">
        <v>41530</v>
      </c>
      <c r="C22" s="16"/>
      <c r="D22" s="17" t="s">
        <v>23</v>
      </c>
      <c r="F22" s="4"/>
      <c r="H22" s="15"/>
    </row>
    <row r="23" spans="2:8" ht="13.5" customHeight="1" x14ac:dyDescent="0.2">
      <c r="B23" s="2">
        <v>41912</v>
      </c>
      <c r="C23" s="2">
        <v>360</v>
      </c>
      <c r="D23" s="2" t="s">
        <v>24</v>
      </c>
      <c r="F23" s="4"/>
      <c r="G23" s="5">
        <v>5750</v>
      </c>
      <c r="H23" s="15">
        <v>6000</v>
      </c>
    </row>
    <row r="24" spans="2:8" ht="14.25" customHeight="1" x14ac:dyDescent="0.2">
      <c r="B24" s="2">
        <v>41910</v>
      </c>
      <c r="D24" s="2" t="s">
        <v>25</v>
      </c>
      <c r="E24" s="4">
        <v>7500</v>
      </c>
      <c r="F24" s="4">
        <v>10000</v>
      </c>
      <c r="G24" s="5">
        <v>65367.5</v>
      </c>
      <c r="H24" s="15">
        <v>10000</v>
      </c>
    </row>
    <row r="25" spans="2:8" ht="14.25" customHeight="1" x14ac:dyDescent="0.2">
      <c r="B25" s="2">
        <v>41915</v>
      </c>
      <c r="D25" s="2" t="s">
        <v>26</v>
      </c>
      <c r="E25" s="4">
        <v>500</v>
      </c>
      <c r="F25" s="4">
        <v>500</v>
      </c>
      <c r="H25" s="15">
        <v>500</v>
      </c>
    </row>
    <row r="26" spans="2:8" ht="14.25" customHeight="1" x14ac:dyDescent="0.2">
      <c r="B26" s="2">
        <v>41920</v>
      </c>
      <c r="D26" s="2" t="s">
        <v>27</v>
      </c>
      <c r="E26" s="4">
        <v>3000</v>
      </c>
      <c r="F26" s="4">
        <v>3000</v>
      </c>
      <c r="G26" s="5">
        <f>1869+694</f>
        <v>2563</v>
      </c>
      <c r="H26" s="15">
        <v>3000</v>
      </c>
    </row>
    <row r="27" spans="2:8" ht="14.25" customHeight="1" x14ac:dyDescent="0.2">
      <c r="B27" s="2">
        <v>42700</v>
      </c>
      <c r="D27" s="2" t="s">
        <v>28</v>
      </c>
      <c r="E27" s="4">
        <v>200</v>
      </c>
      <c r="F27" s="4">
        <v>1600</v>
      </c>
      <c r="G27" s="5">
        <v>1540</v>
      </c>
      <c r="H27" s="15">
        <v>1600</v>
      </c>
    </row>
    <row r="28" spans="2:8" ht="14.25" customHeight="1" x14ac:dyDescent="0.2">
      <c r="B28" s="2">
        <v>43117</v>
      </c>
      <c r="D28" s="2" t="s">
        <v>29</v>
      </c>
      <c r="E28" s="4">
        <v>1000</v>
      </c>
      <c r="F28" s="4">
        <v>1000</v>
      </c>
      <c r="H28" s="15">
        <v>1000</v>
      </c>
    </row>
    <row r="29" spans="2:8" ht="14.25" customHeight="1" x14ac:dyDescent="0.2">
      <c r="D29" s="2" t="s">
        <v>30</v>
      </c>
      <c r="E29" s="4">
        <v>5000</v>
      </c>
      <c r="F29" s="4">
        <v>5000</v>
      </c>
      <c r="G29" s="5">
        <f>2165.37+245+150</f>
        <v>2560.37</v>
      </c>
      <c r="H29" s="15">
        <v>5000</v>
      </c>
    </row>
    <row r="30" spans="2:8" ht="14.25" customHeight="1" x14ac:dyDescent="0.2">
      <c r="B30" s="2">
        <v>43138</v>
      </c>
      <c r="D30" s="2" t="s">
        <v>31</v>
      </c>
      <c r="E30" s="4">
        <v>1000</v>
      </c>
      <c r="F30" s="4">
        <v>1000</v>
      </c>
      <c r="G30" s="5">
        <v>369</v>
      </c>
      <c r="H30" s="15">
        <v>1000</v>
      </c>
    </row>
    <row r="31" spans="2:8" ht="14.25" customHeight="1" x14ac:dyDescent="0.2">
      <c r="B31" s="2">
        <v>49200</v>
      </c>
      <c r="D31" s="2" t="s">
        <v>32</v>
      </c>
      <c r="F31" s="4"/>
      <c r="H31" s="15"/>
    </row>
    <row r="32" spans="2:8" ht="14.25" customHeight="1" x14ac:dyDescent="0.25">
      <c r="B32" s="2" t="s">
        <v>33</v>
      </c>
      <c r="C32" s="1"/>
      <c r="D32" s="1"/>
      <c r="E32" s="18">
        <f>SUM(E6:E31)</f>
        <v>93700</v>
      </c>
      <c r="F32" s="18">
        <f>SUM(F6:F31)</f>
        <v>109250</v>
      </c>
      <c r="G32" s="18">
        <f>SUM(G6:G31)</f>
        <v>162591.81</v>
      </c>
      <c r="H32" s="19">
        <f>SUM(H6:H31)</f>
        <v>123000</v>
      </c>
    </row>
    <row r="33" spans="1:8" ht="14.25" customHeight="1" x14ac:dyDescent="0.25">
      <c r="A33" s="2">
        <v>200</v>
      </c>
      <c r="B33" s="1" t="s">
        <v>34</v>
      </c>
      <c r="D33" s="2"/>
      <c r="F33" s="4"/>
      <c r="H33" s="15"/>
    </row>
    <row r="34" spans="1:8" ht="14.25" customHeight="1" x14ac:dyDescent="0.2">
      <c r="B34" s="2" t="s">
        <v>6</v>
      </c>
      <c r="D34" s="2"/>
      <c r="F34" s="4"/>
      <c r="H34" s="15"/>
    </row>
    <row r="35" spans="1:8" ht="14.25" customHeight="1" x14ac:dyDescent="0.2">
      <c r="B35" s="2">
        <v>43106</v>
      </c>
      <c r="D35" s="2" t="s">
        <v>35</v>
      </c>
      <c r="E35" s="4">
        <v>18000</v>
      </c>
      <c r="F35" s="4">
        <v>18000</v>
      </c>
      <c r="G35" s="5">
        <f>138.06+12521.61+4027.37</f>
        <v>16687.04</v>
      </c>
      <c r="H35" s="15">
        <v>18000</v>
      </c>
    </row>
    <row r="36" spans="1:8" ht="14.25" customHeight="1" x14ac:dyDescent="0.2">
      <c r="D36" s="3" t="s">
        <v>11</v>
      </c>
      <c r="F36" s="4"/>
      <c r="H36" s="15"/>
    </row>
    <row r="37" spans="1:8" ht="14.25" customHeight="1" x14ac:dyDescent="0.2">
      <c r="B37" s="2">
        <v>43116</v>
      </c>
      <c r="D37" s="2" t="s">
        <v>36</v>
      </c>
      <c r="E37" s="4">
        <v>3500</v>
      </c>
      <c r="F37" s="4">
        <v>3500</v>
      </c>
      <c r="G37" s="5">
        <f>534.36+40079.58</f>
        <v>40613.94</v>
      </c>
      <c r="H37" s="15">
        <v>5000</v>
      </c>
    </row>
    <row r="38" spans="1:8" ht="14.25" customHeight="1" x14ac:dyDescent="0.2">
      <c r="B38" s="2">
        <v>43128</v>
      </c>
      <c r="D38" s="2" t="s">
        <v>37</v>
      </c>
      <c r="E38" s="4">
        <v>12000</v>
      </c>
      <c r="F38" s="4">
        <v>12500</v>
      </c>
      <c r="G38" s="5">
        <f>1487.97+5814.51+1280.55+1290+4072.68</f>
        <v>13945.710000000001</v>
      </c>
      <c r="H38" s="15">
        <v>15000</v>
      </c>
    </row>
    <row r="39" spans="1:8" ht="14.25" customHeight="1" x14ac:dyDescent="0.2">
      <c r="B39" s="2">
        <v>43134</v>
      </c>
      <c r="D39" s="2" t="s">
        <v>38</v>
      </c>
      <c r="E39" s="4">
        <v>200000</v>
      </c>
      <c r="F39" s="4">
        <v>200000</v>
      </c>
      <c r="G39" s="5">
        <f>61746.16+120108.94+1551.99</f>
        <v>183407.09</v>
      </c>
      <c r="H39" s="15">
        <v>210000</v>
      </c>
    </row>
    <row r="40" spans="1:8" ht="14.25" customHeight="1" x14ac:dyDescent="0.2">
      <c r="B40" s="2">
        <v>43138</v>
      </c>
      <c r="D40" s="2" t="s">
        <v>39</v>
      </c>
      <c r="E40" s="4">
        <v>2400</v>
      </c>
      <c r="F40" s="4">
        <v>2500</v>
      </c>
      <c r="G40" s="5">
        <v>2045</v>
      </c>
      <c r="H40" s="15">
        <v>2500</v>
      </c>
    </row>
    <row r="41" spans="1:8" ht="14.25" customHeight="1" x14ac:dyDescent="0.2">
      <c r="C41" s="2">
        <v>408</v>
      </c>
      <c r="D41" s="2" t="s">
        <v>40</v>
      </c>
      <c r="E41" s="4">
        <v>2500</v>
      </c>
      <c r="F41" s="4">
        <v>2500</v>
      </c>
      <c r="H41" s="15">
        <v>2500</v>
      </c>
    </row>
    <row r="42" spans="1:8" ht="14.25" customHeight="1" x14ac:dyDescent="0.2">
      <c r="C42" s="2">
        <v>411</v>
      </c>
      <c r="D42" s="2" t="s">
        <v>41</v>
      </c>
      <c r="E42" s="4">
        <v>3000</v>
      </c>
      <c r="F42" s="4">
        <v>3000</v>
      </c>
      <c r="G42" s="5">
        <v>11834.73</v>
      </c>
      <c r="H42" s="15">
        <v>3000</v>
      </c>
    </row>
    <row r="43" spans="1:8" ht="14.25" customHeight="1" x14ac:dyDescent="0.2">
      <c r="D43" s="2" t="s">
        <v>42</v>
      </c>
      <c r="E43" s="4">
        <v>230000</v>
      </c>
      <c r="F43" s="4">
        <v>240000</v>
      </c>
      <c r="G43" s="5">
        <f>388.4+219985.32</f>
        <v>220373.72</v>
      </c>
      <c r="H43" s="15">
        <v>230000</v>
      </c>
    </row>
    <row r="44" spans="1:8" ht="14.25" customHeight="1" x14ac:dyDescent="0.2">
      <c r="B44" s="2">
        <v>43170</v>
      </c>
      <c r="D44" s="2" t="s">
        <v>43</v>
      </c>
      <c r="E44" s="4">
        <v>500</v>
      </c>
      <c r="F44" s="4">
        <v>500</v>
      </c>
      <c r="H44" s="15">
        <v>0</v>
      </c>
    </row>
    <row r="45" spans="1:8" ht="14.25" customHeight="1" thickBot="1" x14ac:dyDescent="0.25">
      <c r="A45" s="20"/>
      <c r="B45" s="20">
        <v>49000</v>
      </c>
      <c r="C45" s="20"/>
      <c r="D45" s="20" t="s">
        <v>44</v>
      </c>
      <c r="E45" s="21"/>
      <c r="F45" s="21"/>
      <c r="G45" s="22">
        <v>60</v>
      </c>
      <c r="H45" s="23">
        <v>0</v>
      </c>
    </row>
    <row r="46" spans="1:8" ht="14.25" customHeight="1" x14ac:dyDescent="0.25">
      <c r="A46" s="24"/>
      <c r="B46" s="24" t="s">
        <v>33</v>
      </c>
      <c r="C46" s="25"/>
      <c r="D46" s="25"/>
      <c r="E46" s="26">
        <f>SUM(E35:E44)</f>
        <v>471900</v>
      </c>
      <c r="F46" s="26">
        <f>SUM(F35:F44)</f>
        <v>482500</v>
      </c>
      <c r="G46" s="26">
        <f>SUM(G35:G44)</f>
        <v>488907.23</v>
      </c>
      <c r="H46" s="27">
        <f>SUM(H34:H45)</f>
        <v>486000</v>
      </c>
    </row>
    <row r="47" spans="1:8" ht="14.25" customHeight="1" x14ac:dyDescent="0.2">
      <c r="D47" s="2"/>
      <c r="F47" s="4"/>
      <c r="H47" s="15"/>
    </row>
    <row r="48" spans="1:8" ht="14.25" customHeight="1" x14ac:dyDescent="0.25">
      <c r="A48" s="2">
        <v>300</v>
      </c>
      <c r="B48" s="2">
        <v>42000</v>
      </c>
      <c r="C48" s="2">
        <v>300</v>
      </c>
      <c r="D48" s="1" t="s">
        <v>45</v>
      </c>
      <c r="E48" s="4">
        <v>184080</v>
      </c>
      <c r="F48" s="4">
        <v>185992</v>
      </c>
      <c r="G48" s="4">
        <f>183336+2191.5</f>
        <v>185527.5</v>
      </c>
      <c r="H48" s="15">
        <v>198296</v>
      </c>
    </row>
    <row r="49" spans="1:9" ht="14.25" customHeight="1" x14ac:dyDescent="0.2">
      <c r="D49" s="2"/>
      <c r="F49" s="4"/>
      <c r="G49" s="4"/>
      <c r="H49" s="15"/>
    </row>
    <row r="50" spans="1:9" ht="14.25" customHeight="1" x14ac:dyDescent="0.25">
      <c r="C50" s="2">
        <v>320</v>
      </c>
      <c r="D50" s="1" t="s">
        <v>46</v>
      </c>
      <c r="E50" s="4">
        <v>14927</v>
      </c>
      <c r="F50" s="4">
        <v>15500</v>
      </c>
      <c r="G50" s="4">
        <f>3731.75+11195.25</f>
        <v>14927</v>
      </c>
      <c r="H50" s="15">
        <v>16000</v>
      </c>
    </row>
    <row r="51" spans="1:9" ht="14.25" customHeight="1" x14ac:dyDescent="0.2">
      <c r="D51" s="2"/>
      <c r="E51" s="28"/>
      <c r="F51" s="29"/>
      <c r="G51" s="30"/>
      <c r="H51" s="31"/>
      <c r="I51" s="29"/>
    </row>
    <row r="52" spans="1:9" ht="14.25" customHeight="1" x14ac:dyDescent="0.25">
      <c r="A52" s="7"/>
      <c r="B52" s="32" t="s">
        <v>47</v>
      </c>
      <c r="C52" s="7"/>
      <c r="D52" s="7"/>
      <c r="E52" s="9">
        <v>2017</v>
      </c>
      <c r="F52" s="9">
        <v>2018</v>
      </c>
      <c r="G52" s="9">
        <v>2017</v>
      </c>
      <c r="H52" s="10">
        <v>2019</v>
      </c>
      <c r="I52" s="33"/>
    </row>
    <row r="53" spans="1:9" ht="14.25" customHeight="1" x14ac:dyDescent="0.25">
      <c r="A53" s="7"/>
      <c r="B53" s="7"/>
      <c r="C53" s="7"/>
      <c r="D53" s="7"/>
      <c r="E53" s="11" t="s">
        <v>1</v>
      </c>
      <c r="F53" s="11" t="s">
        <v>1</v>
      </c>
      <c r="G53" s="11" t="s">
        <v>2</v>
      </c>
      <c r="H53" s="12" t="s">
        <v>1</v>
      </c>
      <c r="I53" s="33"/>
    </row>
    <row r="54" spans="1:9" ht="14.25" customHeight="1" x14ac:dyDescent="0.2">
      <c r="B54" s="2" t="s">
        <v>48</v>
      </c>
      <c r="D54" s="2" t="s">
        <v>3</v>
      </c>
      <c r="E54" s="34">
        <f t="shared" ref="E54:F54" si="0">+E32</f>
        <v>93700</v>
      </c>
      <c r="F54" s="34">
        <f t="shared" si="0"/>
        <v>109250</v>
      </c>
      <c r="G54" s="30">
        <f>+G32</f>
        <v>162591.81</v>
      </c>
      <c r="H54" s="35">
        <f>+H32</f>
        <v>123000</v>
      </c>
      <c r="I54" s="36"/>
    </row>
    <row r="55" spans="1:9" ht="14.25" customHeight="1" x14ac:dyDescent="0.2">
      <c r="B55" s="2" t="s">
        <v>49</v>
      </c>
      <c r="D55" s="2" t="s">
        <v>34</v>
      </c>
      <c r="E55" s="34">
        <f t="shared" ref="E55:F55" si="1">+E46</f>
        <v>471900</v>
      </c>
      <c r="F55" s="34">
        <f t="shared" si="1"/>
        <v>482500</v>
      </c>
      <c r="G55" s="5">
        <f>+G46</f>
        <v>488907.23</v>
      </c>
      <c r="H55" s="35">
        <f>+H46</f>
        <v>486000</v>
      </c>
      <c r="I55" s="36"/>
    </row>
    <row r="56" spans="1:9" ht="14.25" customHeight="1" x14ac:dyDescent="0.2">
      <c r="B56" s="2" t="s">
        <v>50</v>
      </c>
      <c r="D56" s="2" t="s">
        <v>45</v>
      </c>
      <c r="E56" s="34">
        <f>+E48</f>
        <v>184080</v>
      </c>
      <c r="F56" s="34">
        <f t="shared" ref="F56" si="2">+F48</f>
        <v>185992</v>
      </c>
      <c r="G56" s="30">
        <f>+G48</f>
        <v>185527.5</v>
      </c>
      <c r="H56" s="35">
        <f>+H48</f>
        <v>198296</v>
      </c>
      <c r="I56" s="36"/>
    </row>
    <row r="57" spans="1:9" ht="14.25" customHeight="1" x14ac:dyDescent="0.2">
      <c r="B57" s="2" t="s">
        <v>51</v>
      </c>
      <c r="D57" s="2" t="s">
        <v>46</v>
      </c>
      <c r="E57" s="34">
        <f t="shared" ref="E57:F57" si="3">+E50</f>
        <v>14927</v>
      </c>
      <c r="F57" s="34">
        <f t="shared" si="3"/>
        <v>15500</v>
      </c>
      <c r="G57" s="30">
        <f>+G50</f>
        <v>14927</v>
      </c>
      <c r="H57" s="35">
        <f>+H50</f>
        <v>16000</v>
      </c>
      <c r="I57" s="36"/>
    </row>
    <row r="58" spans="1:9" ht="14.25" customHeight="1" x14ac:dyDescent="0.2">
      <c r="D58" s="2" t="s">
        <v>52</v>
      </c>
      <c r="E58" s="34"/>
      <c r="F58" s="34"/>
      <c r="G58" s="30"/>
      <c r="H58" s="35"/>
      <c r="I58" s="36"/>
    </row>
    <row r="59" spans="1:9" ht="14.25" customHeight="1" thickBot="1" x14ac:dyDescent="0.25">
      <c r="B59" s="20" t="s">
        <v>53</v>
      </c>
      <c r="C59" s="20"/>
      <c r="D59" s="20" t="s">
        <v>54</v>
      </c>
      <c r="E59" s="37">
        <v>50000</v>
      </c>
      <c r="F59" s="37">
        <v>50000</v>
      </c>
      <c r="G59" s="38">
        <v>0</v>
      </c>
      <c r="H59" s="39">
        <v>0</v>
      </c>
      <c r="I59" s="36"/>
    </row>
    <row r="60" spans="1:9" ht="14.25" customHeight="1" x14ac:dyDescent="0.2">
      <c r="B60" s="24"/>
      <c r="C60" s="24"/>
      <c r="D60" s="24" t="s">
        <v>55</v>
      </c>
      <c r="E60" s="40">
        <f>SUM(E54:E59)</f>
        <v>814607</v>
      </c>
      <c r="F60" s="40">
        <f>SUM(F54:F59)</f>
        <v>843242</v>
      </c>
      <c r="G60" s="41">
        <f>SUM(G54:G59)</f>
        <v>851953.54</v>
      </c>
      <c r="H60" s="42">
        <f>SUM(H54:H59)</f>
        <v>823296</v>
      </c>
      <c r="I60" s="36"/>
    </row>
    <row r="61" spans="1:9" ht="14.25" customHeight="1" x14ac:dyDescent="0.2">
      <c r="D61" s="2"/>
      <c r="E61" s="28"/>
      <c r="F61" s="29"/>
      <c r="G61" s="30"/>
      <c r="H61" s="43"/>
      <c r="I61" s="29"/>
    </row>
    <row r="62" spans="1:9" ht="14.25" customHeight="1" x14ac:dyDescent="0.2">
      <c r="D62" s="2"/>
      <c r="E62" s="28"/>
      <c r="F62" s="29"/>
      <c r="G62" s="30"/>
      <c r="H62" s="31"/>
      <c r="I62" s="29"/>
    </row>
    <row r="63" spans="1:9" ht="14.25" customHeight="1" x14ac:dyDescent="0.25">
      <c r="A63" s="7"/>
      <c r="B63" s="32" t="s">
        <v>56</v>
      </c>
      <c r="C63" s="7"/>
      <c r="D63" s="7"/>
      <c r="E63" s="9">
        <v>2017</v>
      </c>
      <c r="F63" s="9">
        <v>2018</v>
      </c>
      <c r="G63" s="9">
        <v>2017</v>
      </c>
      <c r="H63" s="10">
        <v>2019</v>
      </c>
    </row>
    <row r="64" spans="1:9" ht="14.25" customHeight="1" x14ac:dyDescent="0.25">
      <c r="A64" s="7"/>
      <c r="B64" s="7"/>
      <c r="C64" s="7"/>
      <c r="D64" s="7"/>
      <c r="E64" s="11" t="s">
        <v>57</v>
      </c>
      <c r="F64" s="11" t="s">
        <v>1</v>
      </c>
      <c r="G64" s="11" t="s">
        <v>57</v>
      </c>
      <c r="H64" s="12" t="s">
        <v>5</v>
      </c>
    </row>
    <row r="65" spans="4:11" ht="14.25" customHeight="1" x14ac:dyDescent="0.2">
      <c r="D65" s="29" t="s">
        <v>58</v>
      </c>
      <c r="E65" s="34">
        <v>778707</v>
      </c>
      <c r="F65" s="34">
        <f>790542+20000</f>
        <v>810542</v>
      </c>
      <c r="G65" s="4">
        <v>771203</v>
      </c>
      <c r="H65" s="15">
        <v>785186</v>
      </c>
      <c r="I65" s="44"/>
      <c r="K65" s="45"/>
    </row>
    <row r="66" spans="4:11" ht="14.25" customHeight="1" x14ac:dyDescent="0.2">
      <c r="D66" s="29" t="s">
        <v>59</v>
      </c>
      <c r="E66" s="34">
        <v>2.9925154055698101E-2</v>
      </c>
      <c r="F66" s="34">
        <v>2.9925154055698101E-2</v>
      </c>
      <c r="G66" s="4"/>
      <c r="H66" s="15"/>
    </row>
    <row r="67" spans="4:11" ht="14.25" customHeight="1" x14ac:dyDescent="0.2">
      <c r="D67" s="29" t="s">
        <v>60</v>
      </c>
      <c r="E67" s="34"/>
      <c r="F67" s="34"/>
      <c r="G67" s="4"/>
      <c r="H67" s="15"/>
    </row>
    <row r="68" spans="4:11" ht="14.25" customHeight="1" x14ac:dyDescent="0.2">
      <c r="D68" s="29" t="s">
        <v>61</v>
      </c>
      <c r="E68" s="34">
        <v>4500</v>
      </c>
      <c r="F68" s="34">
        <v>0</v>
      </c>
      <c r="G68" s="4">
        <v>4517.5200000000004</v>
      </c>
      <c r="H68" s="15">
        <v>3000</v>
      </c>
    </row>
    <row r="69" spans="4:11" ht="14.25" customHeight="1" x14ac:dyDescent="0.2">
      <c r="D69" s="29" t="s">
        <v>62</v>
      </c>
      <c r="E69" s="34">
        <v>2700</v>
      </c>
      <c r="F69" s="34">
        <v>2000</v>
      </c>
      <c r="G69" s="4">
        <v>1437.39</v>
      </c>
      <c r="H69" s="15">
        <v>2000</v>
      </c>
    </row>
    <row r="70" spans="4:11" ht="14.25" customHeight="1" x14ac:dyDescent="0.2">
      <c r="D70" s="29" t="s">
        <v>63</v>
      </c>
      <c r="E70" s="34">
        <v>3100</v>
      </c>
      <c r="F70" s="34">
        <v>3100</v>
      </c>
      <c r="G70" s="4">
        <v>450</v>
      </c>
      <c r="H70" s="15">
        <v>500</v>
      </c>
    </row>
    <row r="71" spans="4:11" ht="14.25" customHeight="1" x14ac:dyDescent="0.2">
      <c r="D71" s="29" t="s">
        <v>64</v>
      </c>
      <c r="E71" s="34">
        <v>19000</v>
      </c>
      <c r="F71" s="34">
        <v>20000</v>
      </c>
      <c r="G71" s="4">
        <v>21840</v>
      </c>
      <c r="H71" s="15">
        <v>22000</v>
      </c>
    </row>
    <row r="72" spans="4:11" ht="14.25" customHeight="1" x14ac:dyDescent="0.2">
      <c r="D72" s="29" t="s">
        <v>65</v>
      </c>
      <c r="E72" s="34">
        <v>2000</v>
      </c>
      <c r="F72" s="34">
        <v>3000</v>
      </c>
      <c r="G72" s="4">
        <v>3610.87</v>
      </c>
      <c r="H72" s="15">
        <v>3000</v>
      </c>
    </row>
    <row r="73" spans="4:11" ht="14.25" customHeight="1" x14ac:dyDescent="0.2">
      <c r="D73" s="29" t="s">
        <v>66</v>
      </c>
      <c r="E73" s="34">
        <v>0</v>
      </c>
      <c r="F73" s="34">
        <v>0</v>
      </c>
      <c r="G73" s="4">
        <v>6</v>
      </c>
      <c r="H73" s="15">
        <v>10</v>
      </c>
    </row>
    <row r="74" spans="4:11" ht="14.25" customHeight="1" x14ac:dyDescent="0.2">
      <c r="D74" s="29" t="s">
        <v>67</v>
      </c>
      <c r="E74" s="34">
        <v>0</v>
      </c>
      <c r="F74" s="34">
        <v>0</v>
      </c>
      <c r="G74" s="4">
        <v>6429.79</v>
      </c>
      <c r="H74" s="15"/>
    </row>
    <row r="75" spans="4:11" ht="14.25" customHeight="1" x14ac:dyDescent="0.2">
      <c r="D75" s="29" t="s">
        <v>68</v>
      </c>
      <c r="E75" s="34"/>
      <c r="F75" s="34"/>
      <c r="G75" s="4">
        <v>4500</v>
      </c>
      <c r="H75" s="15">
        <v>3000</v>
      </c>
    </row>
    <row r="76" spans="4:11" ht="14.25" customHeight="1" x14ac:dyDescent="0.2">
      <c r="D76" s="29" t="s">
        <v>69</v>
      </c>
      <c r="E76" s="34"/>
      <c r="F76" s="34">
        <v>0</v>
      </c>
      <c r="G76" s="4"/>
    </row>
    <row r="77" spans="4:11" ht="14.25" customHeight="1" x14ac:dyDescent="0.2">
      <c r="D77" s="29" t="s">
        <v>70</v>
      </c>
      <c r="E77" s="34">
        <v>4100</v>
      </c>
      <c r="F77" s="34">
        <v>4100</v>
      </c>
      <c r="G77" s="4">
        <f>13*312.98</f>
        <v>4068.7400000000002</v>
      </c>
      <c r="H77" s="6">
        <v>4100</v>
      </c>
    </row>
    <row r="78" spans="4:11" ht="14.25" customHeight="1" x14ac:dyDescent="0.2">
      <c r="D78" s="2" t="s">
        <v>71</v>
      </c>
      <c r="E78" s="34"/>
      <c r="F78" s="34"/>
      <c r="G78" s="4">
        <v>5029</v>
      </c>
    </row>
    <row r="79" spans="4:11" ht="14.25" customHeight="1" x14ac:dyDescent="0.2">
      <c r="D79" s="2" t="s">
        <v>72</v>
      </c>
      <c r="E79" s="34"/>
      <c r="F79" s="34"/>
      <c r="G79" s="4">
        <v>7547.35</v>
      </c>
    </row>
    <row r="80" spans="4:11" ht="14.25" customHeight="1" thickBot="1" x14ac:dyDescent="0.25">
      <c r="D80" s="46" t="s">
        <v>73</v>
      </c>
      <c r="E80" s="37">
        <v>500</v>
      </c>
      <c r="F80" s="37">
        <v>500</v>
      </c>
      <c r="G80" s="21">
        <v>407230.95</v>
      </c>
      <c r="H80" s="47">
        <v>500</v>
      </c>
    </row>
    <row r="81" spans="2:9" ht="14.25" customHeight="1" x14ac:dyDescent="0.2">
      <c r="C81" s="2" t="s">
        <v>74</v>
      </c>
      <c r="D81" s="48" t="s">
        <v>75</v>
      </c>
      <c r="E81" s="40">
        <f t="shared" ref="E81:H81" si="4">SUM(E65:E80)</f>
        <v>814607.02992515406</v>
      </c>
      <c r="F81" s="40">
        <f t="shared" si="4"/>
        <v>843242.02992515406</v>
      </c>
      <c r="G81" s="49">
        <f t="shared" si="4"/>
        <v>1237870.6100000001</v>
      </c>
      <c r="H81" s="50">
        <f t="shared" si="4"/>
        <v>823296</v>
      </c>
      <c r="I81" s="51"/>
    </row>
    <row r="82" spans="2:9" ht="14.25" customHeight="1" x14ac:dyDescent="0.2">
      <c r="D82" s="29" t="s">
        <v>76</v>
      </c>
      <c r="E82" s="34"/>
      <c r="F82" s="52">
        <f>+F60</f>
        <v>843242</v>
      </c>
      <c r="G82" s="4">
        <v>1237870.6100000001</v>
      </c>
      <c r="H82" s="6">
        <f>+H81-H60</f>
        <v>0</v>
      </c>
    </row>
    <row r="83" spans="2:9" ht="14.25" customHeight="1" x14ac:dyDescent="0.2">
      <c r="D83" s="2" t="s">
        <v>77</v>
      </c>
      <c r="E83" s="34">
        <f>+E81-E60</f>
        <v>2.9925154056400061E-2</v>
      </c>
      <c r="F83" s="53"/>
      <c r="G83" s="45">
        <f>+G82-G81</f>
        <v>0</v>
      </c>
    </row>
    <row r="84" spans="2:9" ht="14.25" customHeight="1" x14ac:dyDescent="0.2">
      <c r="D84" s="2"/>
    </row>
    <row r="85" spans="2:9" ht="14.25" customHeight="1" x14ac:dyDescent="0.2">
      <c r="D85" s="2"/>
      <c r="F85" s="5"/>
    </row>
    <row r="86" spans="2:9" ht="14.25" customHeight="1" x14ac:dyDescent="0.2">
      <c r="D86" s="2"/>
      <c r="H86" s="54"/>
    </row>
    <row r="87" spans="2:9" ht="14.25" customHeight="1" x14ac:dyDescent="0.2">
      <c r="B87" s="55"/>
      <c r="C87" s="55"/>
      <c r="D87" s="55"/>
    </row>
    <row r="88" spans="2:9" ht="14.25" customHeight="1" x14ac:dyDescent="0.2">
      <c r="B88" s="55"/>
      <c r="C88" s="55"/>
      <c r="D88" s="55"/>
    </row>
    <row r="89" spans="2:9" ht="14.25" customHeight="1" x14ac:dyDescent="0.2">
      <c r="B89" s="56"/>
      <c r="D89" s="2"/>
    </row>
    <row r="90" spans="2:9" ht="14.25" customHeight="1" x14ac:dyDescent="0.2">
      <c r="B90" s="56"/>
      <c r="D90" s="2"/>
    </row>
    <row r="91" spans="2:9" ht="14.25" customHeight="1" x14ac:dyDescent="0.2">
      <c r="B91" s="56"/>
      <c r="D91" s="2"/>
    </row>
    <row r="92" spans="2:9" ht="14.25" customHeight="1" x14ac:dyDescent="0.2">
      <c r="B92" s="56"/>
      <c r="D92" s="2"/>
      <c r="E92" s="57"/>
    </row>
    <row r="93" spans="2:9" ht="14.25" customHeight="1" x14ac:dyDescent="0.2">
      <c r="B93" s="56"/>
      <c r="D93" s="2"/>
    </row>
    <row r="94" spans="2:9" ht="14.25" customHeight="1" x14ac:dyDescent="0.2">
      <c r="B94" s="56"/>
      <c r="D94" s="2"/>
    </row>
    <row r="95" spans="2:9" ht="14.25" customHeight="1" x14ac:dyDescent="0.2">
      <c r="B95" s="56"/>
      <c r="D95" s="2"/>
    </row>
    <row r="96" spans="2:9" ht="14.25" customHeight="1" x14ac:dyDescent="0.2">
      <c r="D96" s="2"/>
    </row>
    <row r="97" spans="4:4" ht="14.25" customHeight="1" x14ac:dyDescent="0.2">
      <c r="D97" s="2"/>
    </row>
    <row r="98" spans="4:4" ht="14.25" customHeight="1" x14ac:dyDescent="0.2">
      <c r="D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Swenson</dc:creator>
  <cp:lastModifiedBy>Gary Swenson</cp:lastModifiedBy>
  <dcterms:created xsi:type="dcterms:W3CDTF">2018-02-14T19:28:22Z</dcterms:created>
  <dcterms:modified xsi:type="dcterms:W3CDTF">2018-02-14T19:29:09Z</dcterms:modified>
</cp:coreProperties>
</file>